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대熊백업\대웅이파일\김대웅\수도과\건설공사 관련\하수도정비 기본계획(변경) 수립용역\업무중복도 및 제제현황\"/>
    </mc:Choice>
  </mc:AlternateContent>
  <bookViews>
    <workbookView xWindow="0" yWindow="0" windowWidth="25605" windowHeight="12165" tabRatio="904"/>
  </bookViews>
  <sheets>
    <sheet name="5. 업무중첩도" sheetId="10" r:id="rId1"/>
    <sheet name="사책능력평가 집계 (점수)" sheetId="138" state="hidden" r:id="rId2"/>
    <sheet name="간지" sheetId="12" state="hidden" r:id="rId3"/>
    <sheet name="01" sheetId="104" state="hidden" r:id="rId4"/>
    <sheet name="없음" sheetId="134" state="hidden" r:id="rId5"/>
    <sheet name="비교표(자기평가)(한종엔)" sheetId="136" state="hidden" r:id="rId6"/>
  </sheets>
  <definedNames>
    <definedName name="_xlnm.Print_Area" localSheetId="3">'01'!$A$1:$I$46</definedName>
    <definedName name="_xlnm.Print_Area" localSheetId="0">'5. 업무중첩도'!$A$1:$O$59</definedName>
    <definedName name="_xlnm.Print_Area" localSheetId="5">'비교표(자기평가)(한종엔)'!$A:$H</definedName>
    <definedName name="_xlnm.Print_Area" localSheetId="1">'사책능력평가 집계 (점수)'!$A$1:$P$35</definedName>
    <definedName name="_xlnm.Print_Titles" localSheetId="3">'01'!$1:$3</definedName>
    <definedName name="_xlnm.Print_Titles" localSheetId="5">'비교표(자기평가)(한종엔)'!$1:$3</definedName>
  </definedNames>
  <calcPr calcId="152511"/>
</workbook>
</file>

<file path=xl/calcChain.xml><?xml version="1.0" encoding="utf-8"?>
<calcChain xmlns="http://schemas.openxmlformats.org/spreadsheetml/2006/main">
  <c r="R32" i="138" l="1"/>
  <c r="O3" i="138"/>
  <c r="O2" i="138"/>
  <c r="N2" i="138"/>
  <c r="V35" i="138" l="1"/>
  <c r="U35" i="138"/>
  <c r="T35" i="138"/>
  <c r="S35" i="138"/>
  <c r="R35" i="138"/>
  <c r="V32" i="138"/>
  <c r="U32" i="138"/>
  <c r="T32" i="138"/>
  <c r="S32" i="138"/>
  <c r="V29" i="138"/>
  <c r="U29" i="138"/>
  <c r="T29" i="138"/>
  <c r="S29" i="138"/>
  <c r="R29" i="138"/>
  <c r="V26" i="138"/>
  <c r="U26" i="138"/>
  <c r="T26" i="138"/>
  <c r="S26" i="138"/>
  <c r="R26" i="138"/>
  <c r="V23" i="138"/>
  <c r="U23" i="138"/>
  <c r="T23" i="138"/>
  <c r="S23" i="138"/>
  <c r="R23" i="138"/>
  <c r="O19" i="138"/>
  <c r="O18" i="138" s="1"/>
  <c r="O17" i="138"/>
  <c r="O16" i="138" s="1"/>
  <c r="O15" i="138"/>
  <c r="O14" i="138" s="1"/>
  <c r="O13" i="138"/>
  <c r="O12" i="138" s="1"/>
  <c r="O11" i="138"/>
  <c r="O10" i="138" s="1"/>
  <c r="N3" i="138"/>
  <c r="M3" i="138"/>
  <c r="M2" i="138"/>
  <c r="N19" i="138"/>
  <c r="N18" i="138" s="1"/>
  <c r="M19" i="138"/>
  <c r="M18" i="138" s="1"/>
  <c r="N17" i="138"/>
  <c r="N16" i="138" s="1"/>
  <c r="M17" i="138"/>
  <c r="M16" i="138" s="1"/>
  <c r="N15" i="138"/>
  <c r="M15" i="138"/>
  <c r="M14" i="138" s="1"/>
  <c r="N13" i="138"/>
  <c r="N12" i="138" s="1"/>
  <c r="M13" i="138"/>
  <c r="M12" i="138" s="1"/>
  <c r="N11" i="138"/>
  <c r="N10" i="138" s="1"/>
  <c r="M11" i="138"/>
  <c r="M10" i="138" s="1"/>
  <c r="G81" i="136"/>
  <c r="J81" i="136" s="1"/>
  <c r="F4" i="136"/>
  <c r="E11" i="136"/>
  <c r="F11" i="136"/>
  <c r="C16" i="136"/>
  <c r="C41" i="136" s="1"/>
  <c r="E16" i="136"/>
  <c r="F16" i="136"/>
  <c r="F15" i="136" s="1"/>
  <c r="C20" i="136"/>
  <c r="C45" i="136" s="1"/>
  <c r="E20" i="136"/>
  <c r="F20" i="136"/>
  <c r="C24" i="136"/>
  <c r="C49" i="136" s="1"/>
  <c r="E24" i="136"/>
  <c r="F24" i="136"/>
  <c r="C28" i="136"/>
  <c r="C53" i="136" s="1"/>
  <c r="E28" i="136"/>
  <c r="F28" i="136"/>
  <c r="C32" i="136"/>
  <c r="C57" i="136" s="1"/>
  <c r="E32" i="136"/>
  <c r="F32" i="136"/>
  <c r="J34" i="136"/>
  <c r="C36" i="136"/>
  <c r="C61" i="136" s="1"/>
  <c r="E36" i="136"/>
  <c r="F36" i="136"/>
  <c r="E41" i="136"/>
  <c r="F41" i="136"/>
  <c r="E45" i="136"/>
  <c r="F45" i="136"/>
  <c r="E49" i="136"/>
  <c r="F49" i="136"/>
  <c r="E53" i="136"/>
  <c r="F53" i="136"/>
  <c r="E57" i="136"/>
  <c r="F57" i="136"/>
  <c r="J60" i="136"/>
  <c r="E61" i="136"/>
  <c r="F61" i="136"/>
  <c r="E65" i="136"/>
  <c r="F65" i="136"/>
  <c r="E68" i="136"/>
  <c r="F68" i="136"/>
  <c r="E72" i="136"/>
  <c r="F72" i="136"/>
  <c r="E78" i="136"/>
  <c r="F78" i="136"/>
  <c r="E82" i="136"/>
  <c r="F82" i="136"/>
  <c r="E85" i="136"/>
  <c r="F85" i="136"/>
  <c r="H4" i="134"/>
  <c r="H5" i="134"/>
  <c r="H6" i="134"/>
  <c r="H7" i="134"/>
  <c r="H8" i="134"/>
  <c r="H9" i="134"/>
  <c r="H10" i="134"/>
  <c r="H11" i="134"/>
  <c r="H12" i="134"/>
  <c r="H13" i="134"/>
  <c r="H14" i="134"/>
  <c r="H15" i="134"/>
  <c r="H16" i="134"/>
  <c r="H17" i="134"/>
  <c r="H18" i="134"/>
  <c r="H19" i="134"/>
  <c r="H20" i="134"/>
  <c r="H21" i="134"/>
  <c r="H22" i="134"/>
  <c r="H23" i="134"/>
  <c r="H24" i="134"/>
  <c r="H25" i="134"/>
  <c r="H26" i="134"/>
  <c r="H27" i="134"/>
  <c r="I2" i="104"/>
  <c r="J32" i="104"/>
  <c r="A9" i="12"/>
  <c r="A27" i="12"/>
  <c r="A44" i="12"/>
  <c r="E2" i="138"/>
  <c r="F2" i="138"/>
  <c r="G2" i="138"/>
  <c r="H2" i="138"/>
  <c r="I2" i="138"/>
  <c r="J2" i="138"/>
  <c r="K2" i="138"/>
  <c r="L2" i="138"/>
  <c r="E3" i="138"/>
  <c r="F3" i="138"/>
  <c r="G3" i="138"/>
  <c r="H3" i="138"/>
  <c r="I3" i="138"/>
  <c r="J3" i="138"/>
  <c r="K3" i="138"/>
  <c r="L3" i="138"/>
  <c r="E4" i="138"/>
  <c r="F4" i="138"/>
  <c r="G4" i="138"/>
  <c r="H4" i="138"/>
  <c r="I4" i="138"/>
  <c r="J4" i="138"/>
  <c r="K4" i="138"/>
  <c r="L4" i="138"/>
  <c r="F5" i="138"/>
  <c r="G5" i="138"/>
  <c r="H5" i="138"/>
  <c r="I5" i="138"/>
  <c r="J5" i="138"/>
  <c r="K5" i="138"/>
  <c r="L5" i="138"/>
  <c r="E6" i="138"/>
  <c r="F6" i="138"/>
  <c r="G6" i="138"/>
  <c r="H6" i="138"/>
  <c r="I6" i="138"/>
  <c r="J6" i="138"/>
  <c r="K6" i="138"/>
  <c r="D10" i="138"/>
  <c r="E11" i="138"/>
  <c r="E10" i="138" s="1"/>
  <c r="F11" i="138"/>
  <c r="F10" i="138" s="1"/>
  <c r="G11" i="138"/>
  <c r="G10" i="138" s="1"/>
  <c r="H11" i="138"/>
  <c r="H10" i="138" s="1"/>
  <c r="I11" i="138"/>
  <c r="I10" i="138" s="1"/>
  <c r="J11" i="138"/>
  <c r="K11" i="138"/>
  <c r="K10" i="138"/>
  <c r="L11" i="138"/>
  <c r="D12" i="138"/>
  <c r="E13" i="138"/>
  <c r="F13" i="138"/>
  <c r="F12" i="138" s="1"/>
  <c r="G13" i="138"/>
  <c r="G12" i="138" s="1"/>
  <c r="H13" i="138"/>
  <c r="H12" i="138" s="1"/>
  <c r="I13" i="138"/>
  <c r="I12" i="138" s="1"/>
  <c r="J13" i="138"/>
  <c r="J12" i="138" s="1"/>
  <c r="K13" i="138"/>
  <c r="K12" i="138" s="1"/>
  <c r="L13" i="138"/>
  <c r="L12" i="138" s="1"/>
  <c r="D14" i="138"/>
  <c r="E15" i="138"/>
  <c r="E14" i="138" s="1"/>
  <c r="F15" i="138"/>
  <c r="G15" i="138"/>
  <c r="G14" i="138" s="1"/>
  <c r="H15" i="138"/>
  <c r="H14" i="138" s="1"/>
  <c r="I15" i="138"/>
  <c r="I14" i="138" s="1"/>
  <c r="J15" i="138"/>
  <c r="J14" i="138" s="1"/>
  <c r="K15" i="138"/>
  <c r="K14" i="138" s="1"/>
  <c r="L15" i="138"/>
  <c r="D16" i="138"/>
  <c r="E17" i="138"/>
  <c r="E16" i="138" s="1"/>
  <c r="F17" i="138"/>
  <c r="F16" i="138" s="1"/>
  <c r="G17" i="138"/>
  <c r="G16" i="138" s="1"/>
  <c r="H17" i="138"/>
  <c r="H16" i="138" s="1"/>
  <c r="I17" i="138"/>
  <c r="I16" i="138" s="1"/>
  <c r="J17" i="138"/>
  <c r="J16" i="138" s="1"/>
  <c r="K17" i="138"/>
  <c r="K16" i="138" s="1"/>
  <c r="L17" i="138"/>
  <c r="L16" i="138" s="1"/>
  <c r="D18" i="138"/>
  <c r="E19" i="138"/>
  <c r="E18" i="138" s="1"/>
  <c r="F19" i="138"/>
  <c r="F18" i="138" s="1"/>
  <c r="G19" i="138"/>
  <c r="G18" i="138" s="1"/>
  <c r="H19" i="138"/>
  <c r="H18" i="138" s="1"/>
  <c r="I19" i="138"/>
  <c r="I18" i="138" s="1"/>
  <c r="J19" i="138"/>
  <c r="J18" i="138" s="1"/>
  <c r="K19" i="138"/>
  <c r="K18" i="138"/>
  <c r="L19" i="138"/>
  <c r="L18" i="138" s="1"/>
  <c r="G27" i="136"/>
  <c r="J27" i="136" s="1"/>
  <c r="G50" i="136"/>
  <c r="J50" i="136" s="1"/>
  <c r="G62" i="136"/>
  <c r="J62" i="136" s="1"/>
  <c r="G48" i="136"/>
  <c r="G52" i="136"/>
  <c r="G21" i="136"/>
  <c r="G29" i="136"/>
  <c r="J29" i="136" s="1"/>
  <c r="G22" i="136"/>
  <c r="J22" i="136" s="1"/>
  <c r="G38" i="136"/>
  <c r="G13" i="136"/>
  <c r="G14" i="136"/>
  <c r="J14" i="136" s="1"/>
  <c r="G76" i="136"/>
  <c r="J76" i="136"/>
  <c r="G18" i="136"/>
  <c r="J18" i="136" s="1"/>
  <c r="H6" i="104"/>
  <c r="G66" i="136"/>
  <c r="J66" i="136" s="1"/>
  <c r="H45" i="104"/>
  <c r="H20" i="104"/>
  <c r="H32" i="104"/>
  <c r="H33" i="104"/>
  <c r="H24" i="104"/>
  <c r="G75" i="136"/>
  <c r="J75" i="136" s="1"/>
  <c r="G70" i="136"/>
  <c r="J70" i="136" s="1"/>
  <c r="G86" i="136"/>
  <c r="A2" i="134"/>
  <c r="F2" i="136"/>
  <c r="G74" i="136"/>
  <c r="G69" i="136"/>
  <c r="J69" i="136"/>
  <c r="G80" i="136"/>
  <c r="J80" i="136" s="1"/>
  <c r="G83" i="136"/>
  <c r="J83" i="136"/>
  <c r="G84" i="136"/>
  <c r="J84" i="136" s="1"/>
  <c r="G55" i="136"/>
  <c r="J55" i="136" s="1"/>
  <c r="G73" i="136"/>
  <c r="J73" i="136"/>
  <c r="G71" i="136"/>
  <c r="J71" i="136" s="1"/>
  <c r="G12" i="136"/>
  <c r="J12" i="136"/>
  <c r="A2" i="104"/>
  <c r="G77" i="136"/>
  <c r="G72" i="136" s="1"/>
  <c r="J72" i="136" s="1"/>
  <c r="G82" i="136"/>
  <c r="J82" i="136"/>
  <c r="J74" i="136"/>
  <c r="G85" i="136"/>
  <c r="J85" i="136"/>
  <c r="J86" i="136"/>
  <c r="J13" i="136"/>
  <c r="G67" i="136"/>
  <c r="G11" i="136"/>
  <c r="J11" i="136"/>
  <c r="G68" i="136"/>
  <c r="J68" i="136" s="1"/>
  <c r="J67" i="136"/>
  <c r="G65" i="136"/>
  <c r="J65" i="136" s="1"/>
  <c r="G79" i="136"/>
  <c r="J79" i="136"/>
  <c r="G78" i="136"/>
  <c r="J78" i="136" s="1"/>
  <c r="G4" i="136"/>
  <c r="G44" i="136"/>
  <c r="J44" i="136" s="1"/>
  <c r="G54" i="136"/>
  <c r="J54" i="136"/>
  <c r="G42" i="136"/>
  <c r="G25" i="136"/>
  <c r="J25" i="136" s="1"/>
  <c r="G37" i="136"/>
  <c r="G51" i="136"/>
  <c r="J51" i="136" s="1"/>
  <c r="F40" i="136"/>
  <c r="F10" i="136" s="1"/>
  <c r="F9" i="136" s="1"/>
  <c r="E40" i="136"/>
  <c r="E15" i="136"/>
  <c r="E10" i="136"/>
  <c r="E9" i="136" s="1"/>
  <c r="G30" i="136"/>
  <c r="J30" i="136" s="1"/>
  <c r="J42" i="136"/>
  <c r="L14" i="138"/>
  <c r="F14" i="138"/>
  <c r="L10" i="138"/>
  <c r="G56" i="136"/>
  <c r="G43" i="136"/>
  <c r="G41" i="136" s="1"/>
  <c r="J41" i="136" s="1"/>
  <c r="J52" i="136"/>
  <c r="J48" i="136"/>
  <c r="G58" i="136"/>
  <c r="G23" i="136"/>
  <c r="J23" i="136"/>
  <c r="G31" i="136"/>
  <c r="J38" i="136"/>
  <c r="J21" i="136"/>
  <c r="J58" i="136"/>
  <c r="J31" i="136"/>
  <c r="H17" i="104"/>
  <c r="H44" i="104"/>
  <c r="H19" i="104"/>
  <c r="J34" i="104"/>
  <c r="H22" i="104"/>
  <c r="K6" i="104"/>
  <c r="H34" i="104"/>
  <c r="H23" i="104"/>
  <c r="H21" i="104"/>
  <c r="H16" i="104"/>
  <c r="H18" i="104"/>
  <c r="H5" i="104"/>
  <c r="J33" i="104"/>
  <c r="H43" i="104"/>
  <c r="K2" i="104"/>
  <c r="G49" i="136" l="1"/>
  <c r="J49" i="136" s="1"/>
  <c r="G28" i="136"/>
  <c r="J28" i="136" s="1"/>
  <c r="G20" i="136"/>
  <c r="J20" i="136" s="1"/>
  <c r="L8" i="138"/>
  <c r="N9" i="138"/>
  <c r="G9" i="138"/>
  <c r="M9" i="138"/>
  <c r="F9" i="138"/>
  <c r="N14" i="138"/>
  <c r="N8" i="138" s="1"/>
  <c r="K8" i="138"/>
  <c r="H8" i="138"/>
  <c r="H9" i="138"/>
  <c r="L9" i="138"/>
  <c r="M8" i="138"/>
  <c r="I9" i="138"/>
  <c r="F8" i="138"/>
  <c r="J9" i="138"/>
  <c r="I8" i="138"/>
  <c r="J10" i="138"/>
  <c r="J8" i="138" s="1"/>
  <c r="G63" i="136"/>
  <c r="J63" i="136" s="1"/>
  <c r="G59" i="136"/>
  <c r="G53" i="136"/>
  <c r="J53" i="136" s="1"/>
  <c r="G47" i="136"/>
  <c r="J47" i="136" s="1"/>
  <c r="J43" i="136"/>
  <c r="G26" i="136"/>
  <c r="J26" i="136" s="1"/>
  <c r="G64" i="136"/>
  <c r="J56" i="136"/>
  <c r="G39" i="136"/>
  <c r="J39" i="136" s="1"/>
  <c r="G35" i="136"/>
  <c r="J35" i="136" s="1"/>
  <c r="G19" i="136"/>
  <c r="J19" i="136" s="1"/>
  <c r="G46" i="136"/>
  <c r="J37" i="136"/>
  <c r="G24" i="136"/>
  <c r="J24" i="136" s="1"/>
  <c r="G17" i="136"/>
  <c r="J77" i="136"/>
  <c r="G33" i="136"/>
  <c r="G8" i="138"/>
  <c r="K9" i="138"/>
  <c r="E12" i="138"/>
  <c r="E8" i="138" s="1"/>
  <c r="E9" i="138"/>
  <c r="O9" i="138"/>
  <c r="O8" i="138"/>
  <c r="G36" i="136" l="1"/>
  <c r="J36" i="136" s="1"/>
  <c r="M7" i="138"/>
  <c r="I7" i="138"/>
  <c r="E7" i="138"/>
  <c r="L7" i="138"/>
  <c r="H7" i="138"/>
  <c r="O7" i="138"/>
  <c r="K7" i="138"/>
  <c r="G7" i="138"/>
  <c r="N7" i="138"/>
  <c r="J7" i="138"/>
  <c r="F7" i="138"/>
  <c r="J59" i="136"/>
  <c r="G57" i="136"/>
  <c r="J57" i="136" s="1"/>
  <c r="G61" i="136"/>
  <c r="J61" i="136" s="1"/>
  <c r="J64" i="136"/>
  <c r="G45" i="136"/>
  <c r="J46" i="136"/>
  <c r="G16" i="136"/>
  <c r="J16" i="136" s="1"/>
  <c r="J17" i="136"/>
  <c r="J33" i="136"/>
  <c r="G32" i="136"/>
  <c r="J45" i="136" l="1"/>
  <c r="G40" i="136"/>
  <c r="J40" i="136" s="1"/>
  <c r="J32" i="136"/>
  <c r="G15" i="136"/>
  <c r="J15" i="136" l="1"/>
  <c r="G10" i="136"/>
  <c r="J10" i="136" l="1"/>
  <c r="G9" i="136"/>
  <c r="J9" i="136" s="1"/>
</calcChain>
</file>

<file path=xl/sharedStrings.xml><?xml version="1.0" encoding="utf-8"?>
<sst xmlns="http://schemas.openxmlformats.org/spreadsheetml/2006/main" count="1019" uniqueCount="419">
  <si>
    <t>사업책임기술자</t>
    <phoneticPr fontId="5" type="noConversion"/>
  </si>
  <si>
    <t>비고</t>
    <phoneticPr fontId="5" type="noConversion"/>
  </si>
  <si>
    <r>
      <rPr>
        <sz val="10"/>
        <rFont val="돋움"/>
        <family val="3"/>
        <charset val="129"/>
      </rPr>
      <t>계</t>
    </r>
    <phoneticPr fontId="5" type="noConversion"/>
  </si>
  <si>
    <r>
      <rPr>
        <sz val="10"/>
        <rFont val="돋움"/>
        <family val="3"/>
        <charset val="129"/>
      </rPr>
      <t>비고</t>
    </r>
    <phoneticPr fontId="5" type="noConversion"/>
  </si>
  <si>
    <t>분야별책임기술자</t>
    <phoneticPr fontId="5" type="noConversion"/>
  </si>
  <si>
    <t>경력</t>
    <phoneticPr fontId="5" type="noConversion"/>
  </si>
  <si>
    <t>성명</t>
    <phoneticPr fontId="5" type="noConversion"/>
  </si>
  <si>
    <t>현재 진행중인 사업현황</t>
    <phoneticPr fontId="5" type="noConversion"/>
  </si>
  <si>
    <r>
      <rPr>
        <sz val="10"/>
        <rFont val="돋움"/>
        <family val="3"/>
        <charset val="129"/>
      </rPr>
      <t>용역명</t>
    </r>
    <phoneticPr fontId="5" type="noConversion"/>
  </si>
  <si>
    <r>
      <rPr>
        <sz val="10"/>
        <rFont val="돋움"/>
        <family val="3"/>
        <charset val="129"/>
      </rPr>
      <t>용역기간</t>
    </r>
    <phoneticPr fontId="5" type="noConversion"/>
  </si>
  <si>
    <r>
      <rPr>
        <sz val="10"/>
        <rFont val="돋움"/>
        <family val="3"/>
        <charset val="129"/>
      </rPr>
      <t xml:space="preserve">계약금액
</t>
    </r>
    <r>
      <rPr>
        <sz val="10"/>
        <rFont val="Arial"/>
        <family val="2"/>
      </rPr>
      <t>(</t>
    </r>
    <r>
      <rPr>
        <sz val="10"/>
        <rFont val="돋움"/>
        <family val="3"/>
        <charset val="129"/>
      </rPr>
      <t>백만원</t>
    </r>
    <r>
      <rPr>
        <sz val="10"/>
        <rFont val="Arial"/>
        <family val="2"/>
      </rPr>
      <t>)</t>
    </r>
    <phoneticPr fontId="5" type="noConversion"/>
  </si>
  <si>
    <r>
      <rPr>
        <sz val="10"/>
        <rFont val="돋움"/>
        <family val="3"/>
        <charset val="129"/>
      </rPr>
      <t>발주기관</t>
    </r>
    <phoneticPr fontId="5" type="noConversion"/>
  </si>
  <si>
    <r>
      <rPr>
        <b/>
        <sz val="12"/>
        <rFont val="돋움"/>
        <family val="3"/>
        <charset val="129"/>
      </rPr>
      <t>현재진행</t>
    </r>
    <r>
      <rPr>
        <b/>
        <sz val="12"/>
        <rFont val="Arial"/>
        <family val="2"/>
      </rPr>
      <t xml:space="preserve"> </t>
    </r>
    <r>
      <rPr>
        <b/>
        <sz val="12"/>
        <rFont val="돋움"/>
        <family val="3"/>
        <charset val="129"/>
      </rPr>
      <t>중인</t>
    </r>
    <r>
      <rPr>
        <b/>
        <sz val="12"/>
        <rFont val="Arial"/>
        <family val="2"/>
      </rPr>
      <t xml:space="preserve"> </t>
    </r>
    <r>
      <rPr>
        <b/>
        <sz val="12"/>
        <rFont val="돋움"/>
        <family val="3"/>
        <charset val="129"/>
      </rPr>
      <t>사업현황</t>
    </r>
    <phoneticPr fontId="5" type="noConversion"/>
  </si>
  <si>
    <t>계</t>
    <phoneticPr fontId="5" type="noConversion"/>
  </si>
  <si>
    <t>소계</t>
    <phoneticPr fontId="5" type="noConversion"/>
  </si>
  <si>
    <t>참여실적</t>
    <phoneticPr fontId="5" type="noConversion"/>
  </si>
  <si>
    <t>개발실적</t>
    <phoneticPr fontId="5" type="noConversion"/>
  </si>
  <si>
    <t>투자실적</t>
    <phoneticPr fontId="5" type="noConversion"/>
  </si>
  <si>
    <t>사 업 수 행 능 력 평 가   집 계 표</t>
    <phoneticPr fontId="5" type="noConversion"/>
  </si>
  <si>
    <t>배 점</t>
    <phoneticPr fontId="5" type="noConversion"/>
  </si>
  <si>
    <t>순             위</t>
    <phoneticPr fontId="5" type="noConversion"/>
  </si>
  <si>
    <t>1. 참여기술자</t>
    <phoneticPr fontId="5" type="noConversion"/>
  </si>
  <si>
    <t>건수기준</t>
    <phoneticPr fontId="5" type="noConversion"/>
  </si>
  <si>
    <t>금액기준</t>
    <phoneticPr fontId="5" type="noConversion"/>
  </si>
  <si>
    <t>3. 신용도</t>
    <phoneticPr fontId="5" type="noConversion"/>
  </si>
  <si>
    <t>5. 업무중첩도</t>
    <phoneticPr fontId="5" type="noConversion"/>
  </si>
  <si>
    <t>직접입력</t>
    <phoneticPr fontId="5" type="noConversion"/>
  </si>
  <si>
    <t>4. 기술개발
   투자실적</t>
    <phoneticPr fontId="5" type="noConversion"/>
  </si>
  <si>
    <t xml:space="preserve">                              회  사  별
구       분</t>
    <phoneticPr fontId="3" type="noConversion"/>
  </si>
  <si>
    <t>활용실적</t>
    <phoneticPr fontId="5" type="noConversion"/>
  </si>
  <si>
    <t>○ 채점방법 : 평가기준 참조</t>
    <phoneticPr fontId="5" type="noConversion"/>
  </si>
  <si>
    <t xml:space="preserve">                              회  사  별
구       분</t>
    <phoneticPr fontId="3" type="noConversion"/>
  </si>
  <si>
    <t>비고</t>
    <phoneticPr fontId="5" type="noConversion"/>
  </si>
  <si>
    <t>성명</t>
    <phoneticPr fontId="5" type="noConversion"/>
  </si>
  <si>
    <t>입찰참가 
제한 및 
업무정지, 
부실벌점</t>
    <phoneticPr fontId="5" type="noConversion"/>
  </si>
  <si>
    <t>업체참가제한</t>
    <phoneticPr fontId="5" type="noConversion"/>
  </si>
  <si>
    <t>부실벌점</t>
    <phoneticPr fontId="5" type="noConversion"/>
  </si>
  <si>
    <t>업무정지</t>
    <phoneticPr fontId="5" type="noConversion"/>
  </si>
  <si>
    <t xml:space="preserve">                                                      회  사  별
구  분</t>
    <phoneticPr fontId="5" type="noConversion"/>
  </si>
  <si>
    <t>환  산  점  수</t>
    <phoneticPr fontId="5" type="noConversion"/>
  </si>
  <si>
    <t>점수차이(환산점수)</t>
    <phoneticPr fontId="5" type="noConversion"/>
  </si>
  <si>
    <t>총  계(환산점수)</t>
    <phoneticPr fontId="5" type="noConversion"/>
  </si>
  <si>
    <t>점  수   차  이(총계)</t>
    <phoneticPr fontId="5" type="noConversion"/>
  </si>
  <si>
    <t>총              계</t>
    <phoneticPr fontId="5" type="noConversion"/>
  </si>
  <si>
    <t>사업책임 기술자</t>
    <phoneticPr fontId="5" type="noConversion"/>
  </si>
  <si>
    <t>계</t>
    <phoneticPr fontId="3" type="noConversion"/>
  </si>
  <si>
    <t>사 업 수 행 능 력 평 가   비 교 표</t>
    <phoneticPr fontId="5" type="noConversion"/>
  </si>
  <si>
    <t>자기평가</t>
    <phoneticPr fontId="5" type="noConversion"/>
  </si>
  <si>
    <t>평가결과</t>
    <phoneticPr fontId="5" type="noConversion"/>
  </si>
  <si>
    <t>분야별참여기술자</t>
    <phoneticPr fontId="5" type="noConversion"/>
  </si>
  <si>
    <t>2. 유사용역
   사업수행
   실적</t>
    <phoneticPr fontId="5" type="noConversion"/>
  </si>
  <si>
    <t>교육훈련가점</t>
    <phoneticPr fontId="5" type="noConversion"/>
  </si>
  <si>
    <t>책임기술자</t>
    <phoneticPr fontId="5" type="noConversion"/>
  </si>
  <si>
    <t>전차용역의 수행실적</t>
    <phoneticPr fontId="5" type="noConversion"/>
  </si>
  <si>
    <t>신용평가 등급</t>
    <phoneticPr fontId="5" type="noConversion"/>
  </si>
  <si>
    <t>※ 평   가   용</t>
    <phoneticPr fontId="3" type="noConversion"/>
  </si>
  <si>
    <t>전차용역의 수행실적</t>
    <phoneticPr fontId="3" type="noConversion"/>
  </si>
  <si>
    <t xml:space="preserve">                                 회  사  별
구  분</t>
    <phoneticPr fontId="5" type="noConversion"/>
  </si>
  <si>
    <t>중복기간(%)</t>
    <phoneticPr fontId="5" type="noConversion"/>
  </si>
  <si>
    <t>기술자</t>
    <phoneticPr fontId="5" type="noConversion"/>
  </si>
  <si>
    <t>기술능력</t>
    <phoneticPr fontId="5" type="noConversion"/>
  </si>
  <si>
    <t>등급</t>
  </si>
  <si>
    <t>6. 가점</t>
    <phoneticPr fontId="5" type="noConversion"/>
  </si>
  <si>
    <t>건설기술자 신규 고용</t>
    <phoneticPr fontId="5" type="noConversion"/>
  </si>
  <si>
    <t>사업책임</t>
    <phoneticPr fontId="3" type="noConversion"/>
  </si>
  <si>
    <t>상하수도</t>
    <phoneticPr fontId="3" type="noConversion"/>
  </si>
  <si>
    <t>평             균</t>
    <phoneticPr fontId="36" type="noConversion"/>
  </si>
  <si>
    <t>수</t>
    <phoneticPr fontId="36" type="noConversion"/>
  </si>
  <si>
    <t>우</t>
    <phoneticPr fontId="36" type="noConversion"/>
  </si>
  <si>
    <t>미</t>
    <phoneticPr fontId="36" type="noConversion"/>
  </si>
  <si>
    <t>양</t>
    <phoneticPr fontId="36" type="noConversion"/>
  </si>
  <si>
    <t>가</t>
    <phoneticPr fontId="36" type="noConversion"/>
  </si>
  <si>
    <t>기계</t>
    <phoneticPr fontId="3" type="noConversion"/>
  </si>
  <si>
    <t>전기</t>
    <phoneticPr fontId="3" type="noConversion"/>
  </si>
  <si>
    <t>환경</t>
    <phoneticPr fontId="3" type="noConversion"/>
  </si>
  <si>
    <t>~</t>
    <phoneticPr fontId="37" type="noConversion"/>
  </si>
  <si>
    <t>토질지질</t>
    <phoneticPr fontId="3" type="noConversion"/>
  </si>
  <si>
    <t>구조</t>
    <phoneticPr fontId="3" type="noConversion"/>
  </si>
  <si>
    <t>~</t>
    <phoneticPr fontId="35" type="noConversion"/>
  </si>
  <si>
    <r>
      <rPr>
        <b/>
        <sz val="12"/>
        <rFont val="돋움"/>
        <family val="3"/>
        <charset val="129"/>
      </rPr>
      <t>현재진행</t>
    </r>
    <r>
      <rPr>
        <b/>
        <sz val="12"/>
        <rFont val="Arial"/>
        <family val="2"/>
      </rPr>
      <t xml:space="preserve"> </t>
    </r>
    <r>
      <rPr>
        <b/>
        <sz val="12"/>
        <rFont val="돋움"/>
        <family val="3"/>
        <charset val="129"/>
      </rPr>
      <t>중인</t>
    </r>
    <r>
      <rPr>
        <b/>
        <sz val="12"/>
        <rFont val="Arial"/>
        <family val="2"/>
      </rPr>
      <t xml:space="preserve"> </t>
    </r>
    <r>
      <rPr>
        <b/>
        <sz val="12"/>
        <rFont val="돋움"/>
        <family val="3"/>
        <charset val="129"/>
      </rPr>
      <t>사업현황</t>
    </r>
    <phoneticPr fontId="5" type="noConversion"/>
  </si>
  <si>
    <t>기술자</t>
    <phoneticPr fontId="5" type="noConversion"/>
  </si>
  <si>
    <r>
      <rPr>
        <sz val="10"/>
        <rFont val="돋움"/>
        <family val="3"/>
        <charset val="129"/>
      </rPr>
      <t>용역명</t>
    </r>
    <phoneticPr fontId="5" type="noConversion"/>
  </si>
  <si>
    <r>
      <rPr>
        <sz val="10"/>
        <rFont val="돋움"/>
        <family val="3"/>
        <charset val="129"/>
      </rPr>
      <t>용역기간</t>
    </r>
    <phoneticPr fontId="5" type="noConversion"/>
  </si>
  <si>
    <r>
      <rPr>
        <sz val="10"/>
        <rFont val="돋움"/>
        <family val="3"/>
        <charset val="129"/>
      </rPr>
      <t xml:space="preserve">계약금액
</t>
    </r>
    <r>
      <rPr>
        <sz val="10"/>
        <rFont val="Arial"/>
        <family val="2"/>
      </rPr>
      <t>(</t>
    </r>
    <r>
      <rPr>
        <sz val="10"/>
        <rFont val="돋움"/>
        <family val="3"/>
        <charset val="129"/>
      </rPr>
      <t>백만원</t>
    </r>
    <r>
      <rPr>
        <sz val="10"/>
        <rFont val="Arial"/>
        <family val="2"/>
      </rPr>
      <t>)</t>
    </r>
    <phoneticPr fontId="5" type="noConversion"/>
  </si>
  <si>
    <r>
      <rPr>
        <sz val="10"/>
        <rFont val="돋움"/>
        <family val="3"/>
        <charset val="129"/>
      </rPr>
      <t>발주기관</t>
    </r>
    <phoneticPr fontId="5" type="noConversion"/>
  </si>
  <si>
    <t>중복기간(%)</t>
    <phoneticPr fontId="5" type="noConversion"/>
  </si>
  <si>
    <r>
      <rPr>
        <sz val="10"/>
        <rFont val="돋움"/>
        <family val="3"/>
        <charset val="129"/>
      </rPr>
      <t>비고</t>
    </r>
    <phoneticPr fontId="5" type="noConversion"/>
  </si>
  <si>
    <t>사업책임</t>
    <phoneticPr fontId="3" type="noConversion"/>
  </si>
  <si>
    <t>~</t>
    <phoneticPr fontId="3" type="noConversion"/>
  </si>
  <si>
    <t>환경</t>
    <phoneticPr fontId="3" type="noConversion"/>
  </si>
  <si>
    <r>
      <rPr>
        <sz val="10"/>
        <rFont val="돋움"/>
        <family val="3"/>
        <charset val="129"/>
      </rPr>
      <t>계</t>
    </r>
    <phoneticPr fontId="5" type="noConversion"/>
  </si>
  <si>
    <t>~</t>
    <phoneticPr fontId="35" type="noConversion"/>
  </si>
  <si>
    <t>한국환경공단</t>
    <phoneticPr fontId="35" type="noConversion"/>
  </si>
  <si>
    <t>토목구조</t>
    <phoneticPr fontId="3" type="noConversion"/>
  </si>
  <si>
    <t>과업중지
(18.03.29)</t>
    <phoneticPr fontId="3" type="noConversion"/>
  </si>
  <si>
    <t>기계</t>
    <phoneticPr fontId="3" type="noConversion"/>
  </si>
  <si>
    <t>전기</t>
    <phoneticPr fontId="3" type="noConversion"/>
  </si>
  <si>
    <t>김해시</t>
    <phoneticPr fontId="35" type="noConversion"/>
  </si>
  <si>
    <r>
      <rPr>
        <sz val="10"/>
        <rFont val="돋움"/>
        <family val="3"/>
        <charset val="129"/>
      </rPr>
      <t>청주시</t>
    </r>
    <r>
      <rPr>
        <sz val="10"/>
        <rFont val="Arial"/>
        <family val="2"/>
      </rPr>
      <t xml:space="preserve"> </t>
    </r>
    <r>
      <rPr>
        <sz val="10"/>
        <rFont val="돋움"/>
        <family val="3"/>
        <charset val="129"/>
      </rPr>
      <t>오창과학산업단지</t>
    </r>
    <r>
      <rPr>
        <sz val="10"/>
        <rFont val="Arial"/>
        <family val="2"/>
      </rPr>
      <t xml:space="preserve"> </t>
    </r>
    <r>
      <rPr>
        <sz val="10"/>
        <rFont val="돋움"/>
        <family val="3"/>
        <charset val="129"/>
      </rPr>
      <t>완충저류시설</t>
    </r>
    <r>
      <rPr>
        <sz val="10"/>
        <rFont val="Arial"/>
        <family val="2"/>
      </rPr>
      <t xml:space="preserve"> </t>
    </r>
    <r>
      <rPr>
        <sz val="10"/>
        <rFont val="돋움"/>
        <family val="3"/>
        <charset val="129"/>
      </rPr>
      <t>설치사업</t>
    </r>
    <r>
      <rPr>
        <sz val="10"/>
        <rFont val="Arial"/>
        <family val="2"/>
      </rPr>
      <t xml:space="preserve"> </t>
    </r>
    <r>
      <rPr>
        <sz val="10"/>
        <rFont val="돋움"/>
        <family val="3"/>
        <charset val="129"/>
      </rPr>
      <t>기본</t>
    </r>
    <r>
      <rPr>
        <sz val="10"/>
        <rFont val="Arial"/>
        <family val="2"/>
      </rPr>
      <t xml:space="preserve"> </t>
    </r>
    <r>
      <rPr>
        <sz val="10"/>
        <rFont val="돋움"/>
        <family val="3"/>
        <charset val="129"/>
      </rPr>
      <t>및</t>
    </r>
    <r>
      <rPr>
        <sz val="10"/>
        <rFont val="Arial"/>
        <family val="2"/>
      </rPr>
      <t xml:space="preserve"> </t>
    </r>
    <r>
      <rPr>
        <sz val="10"/>
        <rFont val="돋움"/>
        <family val="3"/>
        <charset val="129"/>
      </rPr>
      <t>실시설계</t>
    </r>
    <phoneticPr fontId="35" type="noConversion"/>
  </si>
  <si>
    <t>토질지질</t>
  </si>
  <si>
    <t>환경</t>
  </si>
  <si>
    <t>상하수도</t>
  </si>
  <si>
    <t>기계</t>
  </si>
  <si>
    <t>전기</t>
  </si>
  <si>
    <t>토목구조</t>
  </si>
  <si>
    <t>청라면 의평지구 면단위 하수처리장 설치사업 기본 및 실시설계 용역</t>
    <phoneticPr fontId="35" type="noConversion"/>
  </si>
  <si>
    <t>조달청</t>
    <phoneticPr fontId="3" type="noConversion"/>
  </si>
  <si>
    <t>과업중지
(18.11.12)</t>
    <phoneticPr fontId="3" type="noConversion"/>
  </si>
  <si>
    <t>청주시 오창과학산업단지 완충저류시설 설치사업 기본 및 실시설계</t>
    <phoneticPr fontId="35" type="noConversion"/>
  </si>
  <si>
    <t>괴산군 하수도정비 기본계획 부분변경 용역</t>
    <phoneticPr fontId="35" type="noConversion"/>
  </si>
  <si>
    <t>성동개척지구 소규모 공공하수처리시설 기본 및 실시설계 용역</t>
    <phoneticPr fontId="35" type="noConversion"/>
  </si>
  <si>
    <t>조달청</t>
    <phoneticPr fontId="3" type="noConversion"/>
  </si>
  <si>
    <t>과업중지
(18.10.29)</t>
    <phoneticPr fontId="3" type="noConversion"/>
  </si>
  <si>
    <t>중간말 소규모 공공하수처리시설 외 3개소 기본 및 실시설계 용역</t>
    <phoneticPr fontId="35" type="noConversion"/>
  </si>
  <si>
    <t>과업중지
(16.12.14)</t>
    <phoneticPr fontId="3" type="noConversion"/>
  </si>
  <si>
    <t>황구지천 공공하수처리시설 건설사업 기본 및 실시설계 용역</t>
    <phoneticPr fontId="35" type="noConversion"/>
  </si>
  <si>
    <t>수원시</t>
    <phoneticPr fontId="35" type="noConversion"/>
  </si>
  <si>
    <t>연천군 맑은물
관리사업소</t>
    <phoneticPr fontId="3" type="noConversion"/>
  </si>
  <si>
    <t>과업중지
(17.11.01)</t>
    <phoneticPr fontId="3" type="noConversion"/>
  </si>
  <si>
    <t>원주시(구곡, 행구,섭재) 하수관거 정비사업 실시설계 용역</t>
    <phoneticPr fontId="35" type="noConversion"/>
  </si>
  <si>
    <t>신기소장 마을하수도시설공사 기본 및 실시설계 용역</t>
    <phoneticPr fontId="35" type="noConversion"/>
  </si>
  <si>
    <t>과업중지
(17.12.07)</t>
    <phoneticPr fontId="3" type="noConversion"/>
  </si>
  <si>
    <t>안양시 하수도정비 기본계획(변경) 수립 용역</t>
    <phoneticPr fontId="35" type="noConversion"/>
  </si>
  <si>
    <t>과업중지
(18.05.31)</t>
    <phoneticPr fontId="3" type="noConversion"/>
  </si>
  <si>
    <t>화성시 물재이용시설 설치사업(중수도) 기본 및 실시설계 용역</t>
    <phoneticPr fontId="35" type="noConversion"/>
  </si>
  <si>
    <t>과업중지
(18.09.03)</t>
    <phoneticPr fontId="3" type="noConversion"/>
  </si>
  <si>
    <t>청주시 공공하수처리시설 차집관로개선사업 기본 및 실시설계 용역</t>
    <phoneticPr fontId="35" type="noConversion"/>
  </si>
  <si>
    <t>화성시</t>
    <phoneticPr fontId="35" type="noConversion"/>
  </si>
  <si>
    <t>원주시</t>
    <phoneticPr fontId="35" type="noConversion"/>
  </si>
  <si>
    <t>여수시</t>
    <phoneticPr fontId="35" type="noConversion"/>
  </si>
  <si>
    <t>안양시</t>
    <phoneticPr fontId="35" type="noConversion"/>
  </si>
  <si>
    <t>청주시</t>
    <phoneticPr fontId="35" type="noConversion"/>
  </si>
  <si>
    <t>과업중지
(18.12.10)</t>
    <phoneticPr fontId="3" type="noConversion"/>
  </si>
  <si>
    <t>안내천 안내지구 지방하천정비사업 실시설계용역</t>
    <phoneticPr fontId="35" type="noConversion"/>
  </si>
  <si>
    <t>충청북도</t>
    <phoneticPr fontId="35" type="noConversion"/>
  </si>
  <si>
    <t>과업중지
(18.07.04)</t>
    <phoneticPr fontId="3" type="noConversion"/>
  </si>
  <si>
    <t>괴산군 하수도정비 기본계획 부분변경 용역</t>
    <phoneticPr fontId="35" type="noConversion"/>
  </si>
  <si>
    <t>괴산군</t>
    <phoneticPr fontId="35" type="noConversion"/>
  </si>
  <si>
    <t>제1산업단지 완충저류시설 설치사업실시설계 및 도시관리계획결정 용역</t>
    <phoneticPr fontId="35" type="noConversion"/>
  </si>
  <si>
    <t>제천시</t>
    <phoneticPr fontId="35" type="noConversion"/>
  </si>
  <si>
    <t>황강죽고지구하천 환경정비사업 실시설계 용역</t>
    <phoneticPr fontId="35" type="noConversion"/>
  </si>
  <si>
    <t>부산
국토지방관리청</t>
    <phoneticPr fontId="35" type="noConversion"/>
  </si>
  <si>
    <t>청학천 소하천정비 등 3개 사업 실시설계 용역</t>
    <phoneticPr fontId="35" type="noConversion"/>
  </si>
  <si>
    <t>남양주시</t>
    <phoneticPr fontId="35" type="noConversion"/>
  </si>
  <si>
    <t>공주시 소하천정비 종합계획 재수립 및 지형도면 고시용역</t>
    <phoneticPr fontId="35" type="noConversion"/>
  </si>
  <si>
    <t>세종 조치원일반산업단지 공공폐수처리시설 설치사업 기본 및 실시설계</t>
    <phoneticPr fontId="35" type="noConversion"/>
  </si>
  <si>
    <t>중간말 소규모 공공하수처리시설 외 3개소 기본 및 실시설계 용역</t>
    <phoneticPr fontId="35" type="noConversion"/>
  </si>
  <si>
    <t>황구지천 공공하수처리시설 건설사업 기본 및 실시설계 용역</t>
    <phoneticPr fontId="35" type="noConversion"/>
  </si>
  <si>
    <t>세종 조치원일반산업단지 공공폐수처리시설 설치사업 기본 및 실시설계</t>
    <phoneticPr fontId="35" type="noConversion"/>
  </si>
  <si>
    <t>세종시 농어촌 마을하수도 정비사업(3개소) 기본 및 실시설계 용역</t>
    <phoneticPr fontId="35" type="noConversion"/>
  </si>
  <si>
    <t>음성군 금왕하수관로 정비사업 기본 및 실시설계 용역</t>
    <phoneticPr fontId="35" type="noConversion"/>
  </si>
  <si>
    <t>신기소장 마을하수도시설공사 기본 및 실시설계 용역</t>
    <phoneticPr fontId="35" type="noConversion"/>
  </si>
  <si>
    <t>안양시 하수도정비 기본계획(변경) 수립 용역</t>
    <phoneticPr fontId="35" type="noConversion"/>
  </si>
  <si>
    <t>화성시 물재이용시설 설치사업(중수도) 기본 및 실시설계 용역</t>
    <phoneticPr fontId="35" type="noConversion"/>
  </si>
  <si>
    <t>지방상수도 현대화사업 실시설계 및 관망관리(보은군)</t>
    <phoneticPr fontId="35" type="noConversion"/>
  </si>
  <si>
    <t>제천 하수처리장 수처리시설 개량사업 기본 및 실시설계 용역</t>
    <phoneticPr fontId="35" type="noConversion"/>
  </si>
  <si>
    <t>과업중지
(17.01.25)</t>
    <phoneticPr fontId="3" type="noConversion"/>
  </si>
  <si>
    <t>과업중지
(18.01.09)</t>
    <phoneticPr fontId="3" type="noConversion"/>
  </si>
  <si>
    <t>음성군 비점오염저감시설 기본 및 실시설계 용역</t>
    <phoneticPr fontId="35" type="noConversion"/>
  </si>
  <si>
    <t>광안리해수욕장 비점오염저감사업 기본 및 실시설계</t>
    <phoneticPr fontId="35" type="noConversion"/>
  </si>
  <si>
    <t>보청천 보은지구 하천기본계획(재수립) 및 지방하천정비사업 실시설계 용역</t>
    <phoneticPr fontId="35" type="noConversion"/>
  </si>
  <si>
    <t>음성군</t>
    <phoneticPr fontId="35" type="noConversion"/>
  </si>
  <si>
    <t>과업중지
(17.08.28)</t>
    <phoneticPr fontId="3" type="noConversion"/>
  </si>
  <si>
    <t>부산광역시 
수성구</t>
    <phoneticPr fontId="35" type="noConversion"/>
  </si>
  <si>
    <t>과업중지
(18.07.06)</t>
    <phoneticPr fontId="3" type="noConversion"/>
  </si>
  <si>
    <t>붉은색은 강제입력입니다.</t>
    <phoneticPr fontId="38" type="noConversion"/>
  </si>
  <si>
    <t>(동명)</t>
    <phoneticPr fontId="38" type="noConversion"/>
  </si>
  <si>
    <t>1 (위원)</t>
    <phoneticPr fontId="38" type="noConversion"/>
  </si>
  <si>
    <t>2 (위원)</t>
    <phoneticPr fontId="38" type="noConversion"/>
  </si>
  <si>
    <t>3 (위원)</t>
    <phoneticPr fontId="38" type="noConversion"/>
  </si>
  <si>
    <t>4 (위원)</t>
    <phoneticPr fontId="38" type="noConversion"/>
  </si>
  <si>
    <t>5 (위원)</t>
    <phoneticPr fontId="38" type="noConversion"/>
  </si>
  <si>
    <t>구분</t>
    <phoneticPr fontId="38" type="noConversion"/>
  </si>
  <si>
    <t>※편의상 실무기술인의 이름은 1명만 입력하였습니다.</t>
    <phoneticPr fontId="3" type="noConversion"/>
  </si>
  <si>
    <t>수</t>
    <phoneticPr fontId="38" type="noConversion"/>
  </si>
  <si>
    <t>우</t>
    <phoneticPr fontId="38" type="noConversion"/>
  </si>
  <si>
    <t>미</t>
    <phoneticPr fontId="38" type="noConversion"/>
  </si>
  <si>
    <t>양</t>
    <phoneticPr fontId="38" type="noConversion"/>
  </si>
  <si>
    <t>가</t>
    <phoneticPr fontId="38" type="noConversion"/>
  </si>
  <si>
    <t>박은선</t>
    <phoneticPr fontId="3" type="noConversion"/>
  </si>
  <si>
    <t>장원희</t>
    <phoneticPr fontId="3" type="noConversion"/>
  </si>
  <si>
    <t>비고</t>
    <phoneticPr fontId="38" type="noConversion"/>
  </si>
  <si>
    <t>박상원</t>
    <phoneticPr fontId="3" type="noConversion"/>
  </si>
  <si>
    <t>황석민</t>
    <phoneticPr fontId="3" type="noConversion"/>
  </si>
  <si>
    <t>박진만</t>
    <phoneticPr fontId="3" type="noConversion"/>
  </si>
  <si>
    <t>손민기</t>
    <phoneticPr fontId="3" type="noConversion"/>
  </si>
  <si>
    <t>김재성</t>
    <phoneticPr fontId="3" type="noConversion"/>
  </si>
  <si>
    <t>김정길</t>
    <phoneticPr fontId="3" type="noConversion"/>
  </si>
  <si>
    <t>김종운</t>
    <phoneticPr fontId="3" type="noConversion"/>
  </si>
  <si>
    <t>서오석</t>
    <phoneticPr fontId="3" type="noConversion"/>
  </si>
  <si>
    <t>이동혁</t>
    <phoneticPr fontId="3" type="noConversion"/>
  </si>
  <si>
    <t>김기홍</t>
    <phoneticPr fontId="3" type="noConversion"/>
  </si>
  <si>
    <t>정진우</t>
    <phoneticPr fontId="3" type="noConversion"/>
  </si>
  <si>
    <t>김예지</t>
    <phoneticPr fontId="3" type="noConversion"/>
  </si>
  <si>
    <t>공재문</t>
    <phoneticPr fontId="3" type="noConversion"/>
  </si>
  <si>
    <t>이건호</t>
    <phoneticPr fontId="3" type="noConversion"/>
  </si>
  <si>
    <t>길광열</t>
    <phoneticPr fontId="3" type="noConversion"/>
  </si>
  <si>
    <t>장철희</t>
    <phoneticPr fontId="3" type="noConversion"/>
  </si>
  <si>
    <t>강성규</t>
    <phoneticPr fontId="3" type="noConversion"/>
  </si>
  <si>
    <t>손영경</t>
    <phoneticPr fontId="3" type="noConversion"/>
  </si>
  <si>
    <t>이창효</t>
    <phoneticPr fontId="3" type="noConversion"/>
  </si>
  <si>
    <t>원재섭</t>
    <phoneticPr fontId="3" type="noConversion"/>
  </si>
  <si>
    <t>김봉한</t>
    <phoneticPr fontId="3" type="noConversion"/>
  </si>
  <si>
    <t>최명호</t>
    <phoneticPr fontId="3" type="noConversion"/>
  </si>
  <si>
    <t>유민규</t>
    <phoneticPr fontId="3" type="noConversion"/>
  </si>
  <si>
    <t>윤상일</t>
    <phoneticPr fontId="3" type="noConversion"/>
  </si>
  <si>
    <t>이재철</t>
    <phoneticPr fontId="3" type="noConversion"/>
  </si>
  <si>
    <t>황빈</t>
    <phoneticPr fontId="3" type="noConversion"/>
  </si>
  <si>
    <t>고영훈</t>
    <phoneticPr fontId="3" type="noConversion"/>
  </si>
  <si>
    <t>박헌성</t>
    <phoneticPr fontId="3" type="noConversion"/>
  </si>
  <si>
    <t>박현정</t>
    <phoneticPr fontId="3" type="noConversion"/>
  </si>
  <si>
    <t xml:space="preserve"> 고진석</t>
    <phoneticPr fontId="3" type="noConversion"/>
  </si>
  <si>
    <t>김영준</t>
    <phoneticPr fontId="3" type="noConversion"/>
  </si>
  <si>
    <t>기종</t>
    <phoneticPr fontId="3" type="noConversion"/>
  </si>
  <si>
    <t>박상훈</t>
    <phoneticPr fontId="3" type="noConversion"/>
  </si>
  <si>
    <t>김준상</t>
    <phoneticPr fontId="3" type="noConversion"/>
  </si>
  <si>
    <t>김민성</t>
    <phoneticPr fontId="3" type="noConversion"/>
  </si>
  <si>
    <t>고창진</t>
    <phoneticPr fontId="3" type="noConversion"/>
  </si>
  <si>
    <t>신재훈</t>
    <phoneticPr fontId="3" type="noConversion"/>
  </si>
  <si>
    <t>이희동</t>
    <phoneticPr fontId="3" type="noConversion"/>
  </si>
  <si>
    <t>강종철</t>
    <phoneticPr fontId="3" type="noConversion"/>
  </si>
  <si>
    <t>우성진</t>
    <phoneticPr fontId="3" type="noConversion"/>
  </si>
  <si>
    <t>이돈홍</t>
    <phoneticPr fontId="3" type="noConversion"/>
  </si>
  <si>
    <t>김다현</t>
    <phoneticPr fontId="3" type="noConversion"/>
  </si>
  <si>
    <t>남원용</t>
    <phoneticPr fontId="3" type="noConversion"/>
  </si>
  <si>
    <t>박희성</t>
    <phoneticPr fontId="3" type="noConversion"/>
  </si>
  <si>
    <t>지질</t>
    <phoneticPr fontId="3" type="noConversion"/>
  </si>
  <si>
    <t>장선기</t>
    <phoneticPr fontId="3" type="noConversion"/>
  </si>
  <si>
    <t>송성옥</t>
    <phoneticPr fontId="3" type="noConversion"/>
  </si>
  <si>
    <t>박상준</t>
    <phoneticPr fontId="3" type="noConversion"/>
  </si>
  <si>
    <t>이상엽</t>
    <phoneticPr fontId="3" type="noConversion"/>
  </si>
  <si>
    <t>김성호</t>
    <phoneticPr fontId="3" type="noConversion"/>
  </si>
  <si>
    <t>김성도</t>
    <phoneticPr fontId="3" type="noConversion"/>
  </si>
  <si>
    <t>이은지</t>
    <phoneticPr fontId="3" type="noConversion"/>
  </si>
  <si>
    <t>수</t>
    <phoneticPr fontId="38" type="noConversion"/>
  </si>
  <si>
    <t>가</t>
    <phoneticPr fontId="38" type="noConversion"/>
  </si>
  <si>
    <t>양</t>
    <phoneticPr fontId="38" type="noConversion"/>
  </si>
  <si>
    <t>우</t>
    <phoneticPr fontId="38" type="noConversion"/>
  </si>
  <si>
    <t>미</t>
    <phoneticPr fontId="38" type="noConversion"/>
  </si>
  <si>
    <t>김정수</t>
  </si>
  <si>
    <t>김대성</t>
  </si>
  <si>
    <t>김대환</t>
  </si>
  <si>
    <t>김현</t>
  </si>
  <si>
    <t>노태진</t>
  </si>
  <si>
    <t>박도영</t>
  </si>
  <si>
    <t>김용운</t>
  </si>
  <si>
    <t>이효수</t>
  </si>
  <si>
    <t>윤옥상</t>
  </si>
  <si>
    <t>이민우</t>
  </si>
  <si>
    <t>류명림</t>
  </si>
  <si>
    <t>이호준</t>
  </si>
  <si>
    <t>이명술</t>
  </si>
  <si>
    <t>정준영</t>
  </si>
  <si>
    <t>연인철</t>
  </si>
  <si>
    <t>임영대</t>
  </si>
  <si>
    <t>장동진</t>
  </si>
  <si>
    <t>한용희</t>
  </si>
  <si>
    <t>박한용</t>
  </si>
  <si>
    <t>정문원</t>
  </si>
  <si>
    <t>김남걸</t>
  </si>
  <si>
    <t>임부호</t>
  </si>
  <si>
    <t>박인규</t>
  </si>
  <si>
    <t>반재기</t>
  </si>
  <si>
    <t>성돈</t>
  </si>
  <si>
    <t>유동우</t>
  </si>
  <si>
    <t>변진일</t>
  </si>
  <si>
    <t>이수경</t>
  </si>
  <si>
    <t>정종현</t>
  </si>
  <si>
    <t>노병수</t>
  </si>
  <si>
    <t>어기택</t>
  </si>
  <si>
    <t>정구헌</t>
  </si>
  <si>
    <t>김영식</t>
  </si>
  <si>
    <t>진충문</t>
  </si>
  <si>
    <t>노세호</t>
  </si>
  <si>
    <t>이주현</t>
  </si>
  <si>
    <t>박상욱</t>
  </si>
  <si>
    <t>이병헌</t>
  </si>
  <si>
    <t>이상국</t>
  </si>
  <si>
    <t>이문순</t>
  </si>
  <si>
    <t>하만수</t>
  </si>
  <si>
    <t>박정기</t>
  </si>
  <si>
    <t>주협종</t>
  </si>
  <si>
    <t>이충원</t>
  </si>
  <si>
    <t>박춘일</t>
  </si>
  <si>
    <t>이정산</t>
  </si>
  <si>
    <t>이필수</t>
  </si>
  <si>
    <t>이철호</t>
  </si>
  <si>
    <t>이병곤</t>
  </si>
  <si>
    <t>성준협</t>
  </si>
  <si>
    <t>이선민</t>
  </si>
  <si>
    <t>최윤헌</t>
  </si>
  <si>
    <t>강효찬</t>
  </si>
  <si>
    <t>여준홍</t>
  </si>
  <si>
    <t>최환준</t>
  </si>
  <si>
    <t>정상구</t>
  </si>
  <si>
    <t>김광용</t>
  </si>
  <si>
    <t>강사성</t>
  </si>
  <si>
    <t>이재언</t>
  </si>
  <si>
    <t>곽한소</t>
  </si>
  <si>
    <t>이완호</t>
  </si>
  <si>
    <t>오영선</t>
  </si>
  <si>
    <t>박규태</t>
  </si>
  <si>
    <t>김재구</t>
  </si>
  <si>
    <t>김용인</t>
  </si>
  <si>
    <t>박유수</t>
  </si>
  <si>
    <t>황인성</t>
  </si>
  <si>
    <t>조영래</t>
  </si>
  <si>
    <t>장민환</t>
  </si>
  <si>
    <t>변상익</t>
  </si>
  <si>
    <t>조규성</t>
  </si>
  <si>
    <t>장인호</t>
  </si>
  <si>
    <t>김근종</t>
  </si>
  <si>
    <t>가전호</t>
  </si>
  <si>
    <t>허성행</t>
  </si>
  <si>
    <t>권영선</t>
  </si>
  <si>
    <t>나정웅</t>
  </si>
  <si>
    <t>오문성</t>
  </si>
  <si>
    <t>김현근</t>
  </si>
  <si>
    <t>임지완</t>
  </si>
  <si>
    <t>심대중</t>
  </si>
  <si>
    <t>황보상태</t>
  </si>
  <si>
    <t>김경남</t>
  </si>
  <si>
    <t>이강수</t>
  </si>
  <si>
    <t>김정우</t>
  </si>
  <si>
    <t>주용남</t>
  </si>
  <si>
    <t>이승준</t>
  </si>
  <si>
    <t>나상원</t>
  </si>
  <si>
    <t>김석중</t>
  </si>
  <si>
    <t>김환</t>
  </si>
  <si>
    <t>안흥근</t>
  </si>
  <si>
    <t>전영일</t>
  </si>
  <si>
    <t>이승수</t>
  </si>
  <si>
    <t>경익수</t>
  </si>
  <si>
    <t>박치중</t>
  </si>
  <si>
    <t>김희완</t>
  </si>
  <si>
    <t>신철석</t>
  </si>
  <si>
    <t>이태석</t>
  </si>
  <si>
    <t>이정웅</t>
  </si>
  <si>
    <t>심형섭</t>
  </si>
  <si>
    <t>정병우</t>
  </si>
  <si>
    <t>연찬흠</t>
  </si>
  <si>
    <t>이광종</t>
  </si>
  <si>
    <t>주용택</t>
  </si>
  <si>
    <t>홍지웅</t>
  </si>
  <si>
    <t>고정민</t>
  </si>
  <si>
    <t>이종록</t>
  </si>
  <si>
    <t>임훈섭</t>
  </si>
  <si>
    <t>김용덕</t>
  </si>
  <si>
    <t>최정현</t>
  </si>
  <si>
    <t>김성용</t>
  </si>
  <si>
    <t>진성배</t>
  </si>
  <si>
    <t>박종우</t>
  </si>
  <si>
    <t>이강명</t>
  </si>
  <si>
    <t>이광모</t>
  </si>
  <si>
    <t>곽노일</t>
  </si>
  <si>
    <t>박찬호</t>
  </si>
  <si>
    <t>오호근</t>
  </si>
  <si>
    <t>김영한</t>
  </si>
  <si>
    <t>옥동규</t>
  </si>
  <si>
    <t>정태진</t>
  </si>
  <si>
    <t>김영홍</t>
  </si>
  <si>
    <t>윤정식</t>
  </si>
  <si>
    <t>김진환</t>
  </si>
  <si>
    <t>이상규</t>
  </si>
  <si>
    <t>김창욱</t>
  </si>
  <si>
    <t>김은철</t>
  </si>
  <si>
    <t>전영환</t>
  </si>
  <si>
    <t>최해욱</t>
  </si>
  <si>
    <t>박종필</t>
  </si>
  <si>
    <t>왕호준</t>
  </si>
  <si>
    <t>최현정</t>
  </si>
  <si>
    <t>조소희</t>
  </si>
  <si>
    <t>최재규</t>
  </si>
  <si>
    <t>이문형</t>
  </si>
  <si>
    <t>이효진</t>
  </si>
  <si>
    <t>문태걸</t>
  </si>
  <si>
    <t>김남훈</t>
  </si>
  <si>
    <t>이장원</t>
  </si>
  <si>
    <t>강승석</t>
  </si>
  <si>
    <t>강경길</t>
  </si>
  <si>
    <t>이용성</t>
  </si>
  <si>
    <t>케이지</t>
  </si>
  <si>
    <t>삼안</t>
  </si>
  <si>
    <t>선진</t>
  </si>
  <si>
    <t>한종기</t>
  </si>
  <si>
    <t>범한</t>
  </si>
  <si>
    <t>건양</t>
  </si>
  <si>
    <t>도화</t>
  </si>
  <si>
    <t>건화</t>
  </si>
  <si>
    <t>경호</t>
  </si>
  <si>
    <t>이산</t>
  </si>
  <si>
    <t>동명</t>
  </si>
  <si>
    <t>우빈</t>
  </si>
  <si>
    <t>한맥</t>
  </si>
  <si>
    <t>바셈</t>
  </si>
  <si>
    <t>수성</t>
  </si>
  <si>
    <t>장맥</t>
  </si>
  <si>
    <t>동양</t>
  </si>
  <si>
    <t>경동</t>
  </si>
  <si>
    <t>세일</t>
  </si>
  <si>
    <t>계림</t>
  </si>
  <si>
    <t>천마</t>
  </si>
  <si>
    <t>드림</t>
  </si>
  <si>
    <t>화신</t>
  </si>
  <si>
    <t>제일</t>
  </si>
  <si>
    <t>중복여부</t>
    <phoneticPr fontId="5" type="noConversion"/>
  </si>
  <si>
    <t>해당없음</t>
    <phoneticPr fontId="3" type="noConversion"/>
  </si>
  <si>
    <t>중복여부</t>
    <phoneticPr fontId="3" type="noConversion"/>
  </si>
  <si>
    <t>해당없음</t>
    <phoneticPr fontId="3" type="noConversion"/>
  </si>
  <si>
    <t>중복여부</t>
    <phoneticPr fontId="3" type="noConversion"/>
  </si>
  <si>
    <t>상하수도</t>
    <phoneticPr fontId="3" type="noConversion"/>
  </si>
  <si>
    <t>기계</t>
    <phoneticPr fontId="3" type="noConversion"/>
  </si>
  <si>
    <t>전기</t>
    <phoneticPr fontId="3" type="noConversion"/>
  </si>
  <si>
    <t>환경</t>
    <phoneticPr fontId="3" type="noConversion"/>
  </si>
  <si>
    <t>업무 중첩도</t>
    <phoneticPr fontId="5" type="noConversion"/>
  </si>
  <si>
    <t xml:space="preserve">  가. 사업책임 기술인</t>
    <phoneticPr fontId="5" type="noConversion"/>
  </si>
  <si>
    <t xml:space="preserve">  나. 분야별 책임기술인</t>
    <phoneticPr fontId="5" type="noConversion"/>
  </si>
  <si>
    <t xml:space="preserve">  나. 분야별 참여기술인</t>
    <phoneticPr fontId="5" type="noConversion"/>
  </si>
  <si>
    <t xml:space="preserve">  나. 실무기술인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</si>
</sst>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41" formatCode="_-* #,##0_-;\-* #,##0_-;_-* &quot;-&quot;_-;_-@_-"/>
    <numFmt numFmtId="179" formatCode="0.00_ "/>
    <numFmt numFmtId="181" formatCode="0_ "/>
    <numFmt numFmtId="183" formatCode="&quot;[&quot;00&quot;]&quot;"/>
    <numFmt numFmtId="184" formatCode="0.00_);[Red]\(0.00\)"/>
    <numFmt numFmtId="185" formatCode="&quot;(&quot;0&quot;)&quot;"/>
    <numFmt numFmtId="186" formatCode="0_);[Red]\(0\)"/>
    <numFmt numFmtId="187" formatCode="&quot;(&quot;0.0&quot;)&quot;"/>
    <numFmt numFmtId="191" formatCode="#,##0.0_);[Red]\(#,##0.0\)"/>
    <numFmt numFmtId="195" formatCode="&quot;상하수도           (&quot;0.0&quot;)&quot;"/>
    <numFmt numFmtId="196" formatCode="&quot;환 경                         (&quot;0.0&quot;)&quot;"/>
    <numFmt numFmtId="199" formatCode="yyyy&quot;년&quot;\ m&quot;월&quot;\ d&quot;일&quot;;@"/>
    <numFmt numFmtId="200" formatCode="0.00_ ;[Red]\-0.00\ "/>
    <numFmt numFmtId="201" formatCode="&quot;토목구조       (&quot;0.0&quot;)&quot;"/>
    <numFmt numFmtId="202" formatCode="&quot;[&quot;General&quot;]&quot;"/>
    <numFmt numFmtId="203" formatCode="&quot;[&quot;0&quot;]&quot;"/>
    <numFmt numFmtId="204" formatCode="0.0%"/>
    <numFmt numFmtId="210" formatCode="&quot;(&quot;0.00&quot;)&quot;"/>
    <numFmt numFmtId="211" formatCode="&quot;[&quot;0.0&quot;]&quot;"/>
    <numFmt numFmtId="212" formatCode="&quot;[&quot;0.00&quot;]&quot;"/>
    <numFmt numFmtId="216" formatCode="#,##0_ ;[Red]\-#,##0\ "/>
  </numFmts>
  <fonts count="51"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sz val="14"/>
      <name val="HY견고딕"/>
      <family val="1"/>
      <charset val="129"/>
    </font>
    <font>
      <sz val="8"/>
      <name val="돋움"/>
      <family val="3"/>
      <charset val="129"/>
    </font>
    <font>
      <sz val="11"/>
      <name val="Arial"/>
      <family val="2"/>
    </font>
    <font>
      <sz val="11"/>
      <name val="돋움"/>
      <family val="3"/>
      <charset val="129"/>
    </font>
    <font>
      <sz val="10"/>
      <name val="Arial"/>
      <family val="2"/>
    </font>
    <font>
      <sz val="10"/>
      <name val="돋움"/>
      <family val="3"/>
      <charset val="129"/>
    </font>
    <font>
      <b/>
      <sz val="11"/>
      <name val="돋움"/>
      <family val="3"/>
      <charset val="129"/>
    </font>
    <font>
      <b/>
      <sz val="12"/>
      <name val="Arial"/>
      <family val="2"/>
    </font>
    <font>
      <b/>
      <sz val="12"/>
      <name val="돋움"/>
      <family val="3"/>
      <charset val="129"/>
    </font>
    <font>
      <b/>
      <sz val="10"/>
      <name val="Arial"/>
      <family val="2"/>
    </font>
    <font>
      <b/>
      <sz val="13"/>
      <name val="돋움"/>
      <family val="3"/>
      <charset val="129"/>
    </font>
    <font>
      <sz val="9"/>
      <name val="돋움"/>
      <family val="3"/>
      <charset val="129"/>
    </font>
    <font>
      <b/>
      <sz val="10"/>
      <name val="돋움"/>
      <family val="3"/>
      <charset val="129"/>
    </font>
    <font>
      <sz val="35"/>
      <name val="HY견고딕"/>
      <family val="1"/>
      <charset val="129"/>
    </font>
    <font>
      <sz val="11"/>
      <name val="가는각진제목체"/>
      <family val="1"/>
      <charset val="129"/>
    </font>
    <font>
      <u/>
      <sz val="10"/>
      <name val="Arial"/>
      <family val="2"/>
    </font>
    <font>
      <sz val="16"/>
      <name val="가는각진제목체"/>
      <family val="1"/>
      <charset val="129"/>
    </font>
    <font>
      <sz val="11"/>
      <name val="굴림"/>
      <family val="3"/>
      <charset val="129"/>
    </font>
    <font>
      <sz val="10"/>
      <name val="굴림"/>
      <family val="3"/>
      <charset val="129"/>
    </font>
    <font>
      <b/>
      <sz val="10"/>
      <name val="굴림"/>
      <family val="3"/>
      <charset val="129"/>
    </font>
    <font>
      <sz val="32"/>
      <name val="HY울릉도M"/>
      <family val="1"/>
      <charset val="129"/>
    </font>
    <font>
      <sz val="35"/>
      <name val="HY울릉도M"/>
      <family val="1"/>
      <charset val="129"/>
    </font>
    <font>
      <sz val="11"/>
      <name val="HY울릉도M"/>
      <family val="1"/>
      <charset val="129"/>
    </font>
    <font>
      <sz val="12"/>
      <name val="HY울릉도M"/>
      <family val="1"/>
      <charset val="129"/>
    </font>
    <font>
      <sz val="14"/>
      <name val="HY울릉도M"/>
      <family val="1"/>
      <charset val="129"/>
    </font>
    <font>
      <b/>
      <sz val="20"/>
      <name val="HY울릉도M"/>
      <family val="1"/>
      <charset val="129"/>
    </font>
    <font>
      <b/>
      <sz val="24"/>
      <name val="HY울릉도M"/>
      <family val="1"/>
      <charset val="129"/>
    </font>
    <font>
      <b/>
      <sz val="11"/>
      <color indexed="10"/>
      <name val="맑은 고딕"/>
      <family val="3"/>
      <charset val="129"/>
    </font>
    <font>
      <sz val="9"/>
      <name val="굴림"/>
      <family val="3"/>
      <charset val="129"/>
    </font>
    <font>
      <b/>
      <sz val="16"/>
      <name val="굴림"/>
      <family val="3"/>
      <charset val="129"/>
    </font>
    <font>
      <sz val="18"/>
      <name val="HY울릉도M"/>
      <family val="1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b/>
      <sz val="11"/>
      <color rgb="FFFF0000"/>
      <name val="돋움"/>
      <family val="3"/>
      <charset val="129"/>
    </font>
    <font>
      <b/>
      <sz val="10"/>
      <color rgb="FF0000FF"/>
      <name val="굴림"/>
      <family val="3"/>
      <charset val="129"/>
    </font>
    <font>
      <sz val="11"/>
      <name val="맑은 고딕"/>
      <family val="3"/>
      <charset val="129"/>
      <scheme val="major"/>
    </font>
    <font>
      <b/>
      <sz val="11"/>
      <color indexed="10"/>
      <name val="맑은 고딕"/>
      <family val="3"/>
      <charset val="129"/>
      <scheme val="major"/>
    </font>
    <font>
      <b/>
      <sz val="10"/>
      <color indexed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6"/>
      <name val="맑은 고딕"/>
      <family val="3"/>
      <charset val="129"/>
      <scheme val="major"/>
    </font>
    <font>
      <sz val="10"/>
      <color theme="1"/>
      <name val="돋움"/>
      <family val="3"/>
      <charset val="129"/>
    </font>
  </fonts>
  <fills count="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  <border diagonalDown="1">
      <left/>
      <right style="hair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 style="hair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 style="hair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</borders>
  <cellStyleXfs count="5">
    <xf numFmtId="0" fontId="0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</cellStyleXfs>
  <cellXfs count="326">
    <xf numFmtId="0" fontId="0" fillId="0" borderId="0" xfId="0">
      <alignment vertical="center"/>
    </xf>
    <xf numFmtId="14" fontId="6" fillId="0" borderId="0" xfId="0" applyNumberFormat="1" applyFont="1" applyFill="1" applyAlignment="1">
      <alignment horizontal="centerContinuous" vertical="center"/>
    </xf>
    <xf numFmtId="0" fontId="6" fillId="0" borderId="0" xfId="0" applyFont="1" applyFill="1" applyAlignment="1"/>
    <xf numFmtId="0" fontId="6" fillId="0" borderId="0" xfId="0" applyFont="1" applyAlignment="1">
      <alignment vertical="center"/>
    </xf>
    <xf numFmtId="0" fontId="8" fillId="0" borderId="0" xfId="0" applyFont="1" applyAlignment="1"/>
    <xf numFmtId="0" fontId="6" fillId="0" borderId="0" xfId="0" applyFont="1" applyAlignment="1"/>
    <xf numFmtId="0" fontId="8" fillId="0" borderId="15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/>
    </xf>
    <xf numFmtId="14" fontId="8" fillId="0" borderId="0" xfId="0" applyNumberFormat="1" applyFont="1" applyAlignment="1"/>
    <xf numFmtId="0" fontId="17" fillId="0" borderId="0" xfId="0" applyFont="1" applyAlignment="1"/>
    <xf numFmtId="0" fontId="18" fillId="0" borderId="0" xfId="0" applyFont="1" applyAlignment="1"/>
    <xf numFmtId="0" fontId="4" fillId="0" borderId="0" xfId="0" applyFont="1" applyAlignment="1"/>
    <xf numFmtId="0" fontId="8" fillId="0" borderId="8" xfId="0" applyFont="1" applyBorder="1" applyAlignment="1">
      <alignment horizontal="left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184" fontId="6" fillId="0" borderId="0" xfId="0" applyNumberFormat="1" applyFont="1" applyFill="1" applyAlignment="1"/>
    <xf numFmtId="14" fontId="8" fillId="0" borderId="0" xfId="0" applyNumberFormat="1" applyFont="1" applyAlignment="1">
      <alignment horizontal="right" vertical="center"/>
    </xf>
    <xf numFmtId="0" fontId="18" fillId="0" borderId="0" xfId="4" applyFont="1"/>
    <xf numFmtId="0" fontId="20" fillId="0" borderId="0" xfId="4" applyFont="1"/>
    <xf numFmtId="0" fontId="22" fillId="0" borderId="2" xfId="0" applyFont="1" applyFill="1" applyBorder="1" applyAlignment="1">
      <alignment horizontal="center" vertical="center"/>
    </xf>
    <xf numFmtId="179" fontId="22" fillId="0" borderId="11" xfId="0" applyNumberFormat="1" applyFont="1" applyFill="1" applyBorder="1" applyAlignment="1">
      <alignment horizontal="center" vertical="center"/>
    </xf>
    <xf numFmtId="179" fontId="22" fillId="0" borderId="6" xfId="0" applyNumberFormat="1" applyFont="1" applyFill="1" applyBorder="1" applyAlignment="1">
      <alignment horizontal="center" vertical="center"/>
    </xf>
    <xf numFmtId="0" fontId="31" fillId="0" borderId="0" xfId="0" applyFont="1">
      <alignment vertical="center"/>
    </xf>
    <xf numFmtId="184" fontId="22" fillId="0" borderId="5" xfId="0" applyNumberFormat="1" applyFont="1" applyFill="1" applyBorder="1" applyAlignment="1">
      <alignment horizontal="center" vertical="center"/>
    </xf>
    <xf numFmtId="0" fontId="24" fillId="0" borderId="0" xfId="0" applyFont="1" applyBorder="1" applyAlignment="1">
      <alignment horizontal="centerContinuous"/>
    </xf>
    <xf numFmtId="0" fontId="25" fillId="0" borderId="24" xfId="0" applyFont="1" applyBorder="1" applyAlignment="1">
      <alignment horizontal="centerContinuous"/>
    </xf>
    <xf numFmtId="0" fontId="25" fillId="0" borderId="0" xfId="0" applyFont="1" applyAlignment="1"/>
    <xf numFmtId="0" fontId="26" fillId="0" borderId="0" xfId="0" applyFont="1" applyAlignment="1"/>
    <xf numFmtId="0" fontId="27" fillId="0" borderId="0" xfId="0" applyFont="1" applyAlignment="1">
      <alignment horizontal="centerContinuous"/>
    </xf>
    <xf numFmtId="0" fontId="28" fillId="0" borderId="0" xfId="0" applyFont="1" applyAlignment="1">
      <alignment horizontal="centerContinuous"/>
    </xf>
    <xf numFmtId="0" fontId="28" fillId="0" borderId="0" xfId="0" applyFont="1" applyAlignment="1"/>
    <xf numFmtId="0" fontId="26" fillId="0" borderId="0" xfId="4" applyFont="1"/>
    <xf numFmtId="0" fontId="9" fillId="0" borderId="8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center" vertical="center" wrapText="1"/>
    </xf>
    <xf numFmtId="199" fontId="8" fillId="0" borderId="0" xfId="0" applyNumberFormat="1" applyFont="1" applyAlignment="1">
      <alignment vertical="center"/>
    </xf>
    <xf numFmtId="199" fontId="8" fillId="0" borderId="15" xfId="0" applyNumberFormat="1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9" fillId="3" borderId="20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181" fontId="9" fillId="0" borderId="11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7" fillId="0" borderId="0" xfId="0" applyFont="1" applyAlignment="1"/>
    <xf numFmtId="0" fontId="7" fillId="0" borderId="0" xfId="0" applyFont="1" applyAlignment="1">
      <alignment horizontal="centerContinuous" shrinkToFit="1"/>
    </xf>
    <xf numFmtId="0" fontId="16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Continuous" vertical="center" shrinkToFit="1"/>
    </xf>
    <xf numFmtId="0" fontId="9" fillId="0" borderId="0" xfId="0" quotePrefix="1" applyFont="1" applyBorder="1" applyAlignment="1">
      <alignment horizontal="left" vertical="center"/>
    </xf>
    <xf numFmtId="49" fontId="9" fillId="0" borderId="2" xfId="0" applyNumberFormat="1" applyFont="1" applyBorder="1" applyAlignment="1">
      <alignment horizontal="centerContinuous" vertical="center" shrinkToFit="1"/>
    </xf>
    <xf numFmtId="0" fontId="10" fillId="0" borderId="0" xfId="0" applyFont="1" applyBorder="1" applyAlignment="1">
      <alignment horizontal="center" vertical="center"/>
    </xf>
    <xf numFmtId="179" fontId="9" fillId="0" borderId="0" xfId="0" applyNumberFormat="1" applyFont="1" applyFill="1" applyBorder="1" applyAlignment="1">
      <alignment horizontal="centerContinuous" vertical="center" shrinkToFit="1"/>
    </xf>
    <xf numFmtId="0" fontId="7" fillId="0" borderId="0" xfId="0" applyFont="1" applyAlignment="1">
      <alignment horizontal="center"/>
    </xf>
    <xf numFmtId="0" fontId="39" fillId="0" borderId="0" xfId="0" applyFont="1" applyFill="1" applyAlignment="1">
      <alignment horizontal="center" vertical="center"/>
    </xf>
    <xf numFmtId="0" fontId="22" fillId="2" borderId="18" xfId="0" applyFont="1" applyFill="1" applyBorder="1" applyAlignment="1">
      <alignment horizontal="center" vertical="center"/>
    </xf>
    <xf numFmtId="0" fontId="22" fillId="0" borderId="19" xfId="0" applyFont="1" applyFill="1" applyBorder="1" applyAlignment="1">
      <alignment horizontal="center" vertical="center"/>
    </xf>
    <xf numFmtId="183" fontId="22" fillId="2" borderId="8" xfId="0" applyNumberFormat="1" applyFont="1" applyFill="1" applyBorder="1" applyAlignment="1">
      <alignment horizontal="center" vertical="center"/>
    </xf>
    <xf numFmtId="184" fontId="22" fillId="2" borderId="8" xfId="0" applyNumberFormat="1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distributed" vertical="center"/>
    </xf>
    <xf numFmtId="183" fontId="22" fillId="0" borderId="8" xfId="0" applyNumberFormat="1" applyFont="1" applyFill="1" applyBorder="1" applyAlignment="1">
      <alignment horizontal="center" vertical="center"/>
    </xf>
    <xf numFmtId="185" fontId="22" fillId="0" borderId="8" xfId="0" quotePrefix="1" applyNumberFormat="1" applyFont="1" applyFill="1" applyBorder="1" applyAlignment="1">
      <alignment horizontal="center" vertical="center"/>
    </xf>
    <xf numFmtId="187" fontId="22" fillId="0" borderId="8" xfId="0" quotePrefix="1" applyNumberFormat="1" applyFont="1" applyFill="1" applyBorder="1" applyAlignment="1">
      <alignment horizontal="center" vertical="center"/>
    </xf>
    <xf numFmtId="185" fontId="22" fillId="0" borderId="8" xfId="0" applyNumberFormat="1" applyFont="1" applyFill="1" applyBorder="1" applyAlignment="1">
      <alignment horizontal="center" vertical="center"/>
    </xf>
    <xf numFmtId="0" fontId="32" fillId="0" borderId="0" xfId="0" applyFont="1" applyFill="1" applyAlignment="1">
      <alignment horizontal="distributed"/>
    </xf>
    <xf numFmtId="0" fontId="32" fillId="0" borderId="0" xfId="0" applyFont="1" applyFill="1" applyAlignment="1"/>
    <xf numFmtId="0" fontId="21" fillId="0" borderId="0" xfId="0" applyFont="1" applyFill="1" applyAlignment="1"/>
    <xf numFmtId="200" fontId="6" fillId="0" borderId="0" xfId="0" applyNumberFormat="1" applyFont="1" applyFill="1" applyAlignment="1"/>
    <xf numFmtId="202" fontId="22" fillId="5" borderId="18" xfId="0" applyNumberFormat="1" applyFont="1" applyFill="1" applyBorder="1" applyAlignment="1">
      <alignment horizontal="center" vertical="center"/>
    </xf>
    <xf numFmtId="183" fontId="22" fillId="5" borderId="18" xfId="0" applyNumberFormat="1" applyFont="1" applyFill="1" applyBorder="1" applyAlignment="1">
      <alignment horizontal="center" vertical="center"/>
    </xf>
    <xf numFmtId="200" fontId="6" fillId="0" borderId="0" xfId="0" applyNumberFormat="1" applyFont="1" applyFill="1" applyAlignment="1">
      <alignment vertical="center"/>
    </xf>
    <xf numFmtId="203" fontId="22" fillId="6" borderId="8" xfId="0" applyNumberFormat="1" applyFont="1" applyFill="1" applyBorder="1" applyAlignment="1">
      <alignment horizontal="center" vertical="center"/>
    </xf>
    <xf numFmtId="210" fontId="22" fillId="0" borderId="8" xfId="0" quotePrefix="1" applyNumberFormat="1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distributed" vertical="center" shrinkToFit="1"/>
    </xf>
    <xf numFmtId="183" fontId="22" fillId="2" borderId="18" xfId="0" applyNumberFormat="1" applyFont="1" applyFill="1" applyBorder="1" applyAlignment="1">
      <alignment horizontal="center" vertical="center"/>
    </xf>
    <xf numFmtId="179" fontId="22" fillId="0" borderId="19" xfId="0" applyNumberFormat="1" applyFont="1" applyFill="1" applyBorder="1" applyAlignment="1">
      <alignment horizontal="center" vertical="center"/>
    </xf>
    <xf numFmtId="185" fontId="22" fillId="0" borderId="5" xfId="0" quotePrefix="1" applyNumberFormat="1" applyFont="1" applyFill="1" applyBorder="1" applyAlignment="1">
      <alignment horizontal="center" vertical="center"/>
    </xf>
    <xf numFmtId="186" fontId="23" fillId="7" borderId="18" xfId="0" applyNumberFormat="1" applyFont="1" applyFill="1" applyBorder="1" applyAlignment="1">
      <alignment horizontal="center" vertical="center"/>
    </xf>
    <xf numFmtId="184" fontId="40" fillId="4" borderId="5" xfId="0" applyNumberFormat="1" applyFont="1" applyFill="1" applyBorder="1" applyAlignment="1">
      <alignment horizontal="center" vertical="center"/>
    </xf>
    <xf numFmtId="184" fontId="23" fillId="5" borderId="18" xfId="0" applyNumberFormat="1" applyFont="1" applyFill="1" applyBorder="1" applyAlignment="1">
      <alignment horizontal="center" vertical="center"/>
    </xf>
    <xf numFmtId="184" fontId="23" fillId="2" borderId="18" xfId="0" applyNumberFormat="1" applyFont="1" applyFill="1" applyBorder="1" applyAlignment="1">
      <alignment horizontal="center" vertical="center"/>
    </xf>
    <xf numFmtId="184" fontId="22" fillId="0" borderId="8" xfId="0" applyNumberFormat="1" applyFont="1" applyFill="1" applyBorder="1" applyAlignment="1">
      <alignment horizontal="center" vertical="center"/>
    </xf>
    <xf numFmtId="184" fontId="22" fillId="6" borderId="8" xfId="0" applyNumberFormat="1" applyFont="1" applyFill="1" applyBorder="1" applyAlignment="1">
      <alignment horizontal="center" vertical="center"/>
    </xf>
    <xf numFmtId="184" fontId="22" fillId="2" borderId="18" xfId="0" applyNumberFormat="1" applyFont="1" applyFill="1" applyBorder="1" applyAlignment="1">
      <alignment horizontal="center" vertical="center"/>
    </xf>
    <xf numFmtId="184" fontId="32" fillId="0" borderId="0" xfId="0" applyNumberFormat="1" applyFont="1" applyFill="1" applyAlignment="1"/>
    <xf numFmtId="184" fontId="21" fillId="0" borderId="0" xfId="0" applyNumberFormat="1" applyFont="1" applyFill="1" applyAlignment="1"/>
    <xf numFmtId="212" fontId="22" fillId="0" borderId="8" xfId="0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center" vertical="center" wrapText="1"/>
    </xf>
    <xf numFmtId="0" fontId="9" fillId="3" borderId="27" xfId="0" applyFont="1" applyFill="1" applyBorder="1" applyAlignment="1">
      <alignment horizontal="center" vertical="center"/>
    </xf>
    <xf numFmtId="0" fontId="9" fillId="0" borderId="32" xfId="0" applyFont="1" applyBorder="1" applyAlignment="1">
      <alignment horizontal="distributed" vertical="center" wrapText="1" indent="2"/>
    </xf>
    <xf numFmtId="0" fontId="42" fillId="0" borderId="0" xfId="0" applyFont="1" applyFill="1" applyAlignment="1">
      <alignment horizontal="center" vertical="center"/>
    </xf>
    <xf numFmtId="0" fontId="41" fillId="0" borderId="0" xfId="0" applyFont="1" applyFill="1" applyAlignment="1"/>
    <xf numFmtId="179" fontId="44" fillId="0" borderId="11" xfId="0" applyNumberFormat="1" applyFont="1" applyFill="1" applyBorder="1" applyAlignment="1">
      <alignment horizontal="center" vertical="center"/>
    </xf>
    <xf numFmtId="0" fontId="44" fillId="0" borderId="8" xfId="0" applyFont="1" applyFill="1" applyBorder="1" applyAlignment="1">
      <alignment horizontal="distributed" vertical="center"/>
    </xf>
    <xf numFmtId="183" fontId="44" fillId="0" borderId="8" xfId="0" applyNumberFormat="1" applyFont="1" applyFill="1" applyBorder="1" applyAlignment="1">
      <alignment horizontal="center" vertical="center"/>
    </xf>
    <xf numFmtId="179" fontId="44" fillId="0" borderId="8" xfId="0" applyNumberFormat="1" applyFont="1" applyFill="1" applyBorder="1" applyAlignment="1">
      <alignment horizontal="center" vertical="center"/>
    </xf>
    <xf numFmtId="185" fontId="44" fillId="0" borderId="8" xfId="0" quotePrefix="1" applyNumberFormat="1" applyFont="1" applyFill="1" applyBorder="1" applyAlignment="1">
      <alignment horizontal="center" vertical="center"/>
    </xf>
    <xf numFmtId="179" fontId="44" fillId="0" borderId="5" xfId="0" applyNumberFormat="1" applyFont="1" applyFill="1" applyBorder="1" applyAlignment="1">
      <alignment horizontal="center" vertical="center"/>
    </xf>
    <xf numFmtId="179" fontId="44" fillId="0" borderId="6" xfId="0" applyNumberFormat="1" applyFont="1" applyFill="1" applyBorder="1" applyAlignment="1">
      <alignment horizontal="center" vertical="center"/>
    </xf>
    <xf numFmtId="185" fontId="44" fillId="0" borderId="5" xfId="0" quotePrefix="1" applyNumberFormat="1" applyFont="1" applyFill="1" applyBorder="1" applyAlignment="1">
      <alignment horizontal="center" vertical="center"/>
    </xf>
    <xf numFmtId="0" fontId="9" fillId="0" borderId="39" xfId="0" applyFont="1" applyBorder="1" applyAlignment="1">
      <alignment horizontal="distributed" vertical="center" wrapText="1" indent="2"/>
    </xf>
    <xf numFmtId="216" fontId="8" fillId="0" borderId="8" xfId="1" applyNumberFormat="1" applyFont="1" applyBorder="1" applyAlignment="1">
      <alignment horizontal="center" vertical="center" wrapText="1"/>
    </xf>
    <xf numFmtId="211" fontId="22" fillId="2" borderId="8" xfId="0" applyNumberFormat="1" applyFont="1" applyFill="1" applyBorder="1" applyAlignment="1">
      <alignment horizontal="center" vertical="center"/>
    </xf>
    <xf numFmtId="187" fontId="22" fillId="0" borderId="5" xfId="0" quotePrefix="1" applyNumberFormat="1" applyFont="1" applyFill="1" applyBorder="1" applyAlignment="1">
      <alignment horizontal="center" vertical="center"/>
    </xf>
    <xf numFmtId="185" fontId="22" fillId="0" borderId="23" xfId="0" quotePrefix="1" applyNumberFormat="1" applyFont="1" applyFill="1" applyBorder="1" applyAlignment="1">
      <alignment horizontal="center" vertical="center"/>
    </xf>
    <xf numFmtId="184" fontId="22" fillId="0" borderId="23" xfId="0" applyNumberFormat="1" applyFont="1" applyFill="1" applyBorder="1" applyAlignment="1">
      <alignment horizontal="center" vertical="center"/>
    </xf>
    <xf numFmtId="179" fontId="22" fillId="0" borderId="16" xfId="0" applyNumberFormat="1" applyFont="1" applyFill="1" applyBorder="1" applyAlignment="1">
      <alignment horizontal="center" vertical="center"/>
    </xf>
    <xf numFmtId="181" fontId="44" fillId="2" borderId="2" xfId="0" applyNumberFormat="1" applyFont="1" applyFill="1" applyBorder="1" applyAlignment="1">
      <alignment horizontal="center" vertical="center"/>
    </xf>
    <xf numFmtId="216" fontId="9" fillId="0" borderId="8" xfId="1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44" fillId="2" borderId="18" xfId="0" applyFont="1" applyFill="1" applyBorder="1" applyAlignment="1">
      <alignment horizontal="center" vertical="center"/>
    </xf>
    <xf numFmtId="0" fontId="44" fillId="0" borderId="19" xfId="0" applyFont="1" applyFill="1" applyBorder="1" applyAlignment="1">
      <alignment horizontal="center" vertical="center"/>
    </xf>
    <xf numFmtId="179" fontId="44" fillId="2" borderId="18" xfId="0" applyNumberFormat="1" applyFont="1" applyFill="1" applyBorder="1" applyAlignment="1">
      <alignment horizontal="center" vertical="center"/>
    </xf>
    <xf numFmtId="0" fontId="44" fillId="0" borderId="0" xfId="0" applyFont="1" applyFill="1" applyAlignment="1">
      <alignment horizontal="center" vertical="center"/>
    </xf>
    <xf numFmtId="191" fontId="13" fillId="0" borderId="15" xfId="0" applyNumberFormat="1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shrinkToFit="1"/>
    </xf>
    <xf numFmtId="191" fontId="13" fillId="0" borderId="8" xfId="0" applyNumberFormat="1" applyFont="1" applyBorder="1" applyAlignment="1">
      <alignment horizontal="center" vertical="center" wrapText="1"/>
    </xf>
    <xf numFmtId="0" fontId="22" fillId="7" borderId="18" xfId="0" applyFont="1" applyFill="1" applyBorder="1" applyAlignment="1">
      <alignment horizontal="center" vertical="center"/>
    </xf>
    <xf numFmtId="0" fontId="15" fillId="0" borderId="11" xfId="0" applyFont="1" applyBorder="1" applyAlignment="1">
      <alignment horizontal="center" vertical="center" wrapText="1" shrinkToFit="1"/>
    </xf>
    <xf numFmtId="0" fontId="9" fillId="0" borderId="11" xfId="0" applyFont="1" applyBorder="1" applyAlignment="1">
      <alignment horizontal="center" vertical="center" wrapText="1"/>
    </xf>
    <xf numFmtId="216" fontId="8" fillId="0" borderId="8" xfId="2" applyNumberFormat="1" applyFont="1" applyBorder="1" applyAlignment="1">
      <alignment horizontal="center" vertical="center" wrapText="1"/>
    </xf>
    <xf numFmtId="0" fontId="9" fillId="0" borderId="20" xfId="0" applyFont="1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/>
    </xf>
    <xf numFmtId="14" fontId="8" fillId="0" borderId="0" xfId="0" applyNumberFormat="1" applyFont="1" applyAlignment="1">
      <alignment horizontal="center" vertical="center"/>
    </xf>
    <xf numFmtId="0" fontId="44" fillId="0" borderId="5" xfId="0" applyFont="1" applyFill="1" applyBorder="1" applyAlignment="1">
      <alignment horizontal="distributed" vertical="center"/>
    </xf>
    <xf numFmtId="0" fontId="41" fillId="0" borderId="43" xfId="0" applyFont="1" applyFill="1" applyBorder="1" applyAlignment="1"/>
    <xf numFmtId="0" fontId="45" fillId="0" borderId="43" xfId="0" applyFont="1" applyFill="1" applyBorder="1" applyAlignment="1">
      <alignment horizontal="distributed" vertical="center"/>
    </xf>
    <xf numFmtId="0" fontId="46" fillId="0" borderId="43" xfId="0" applyFont="1" applyFill="1" applyBorder="1" applyAlignment="1"/>
    <xf numFmtId="0" fontId="45" fillId="0" borderId="43" xfId="0" applyFont="1" applyFill="1" applyBorder="1" applyAlignment="1">
      <alignment horizontal="center" vertical="center"/>
    </xf>
    <xf numFmtId="0" fontId="46" fillId="0" borderId="0" xfId="0" applyFont="1" applyFill="1" applyAlignment="1"/>
    <xf numFmtId="0" fontId="45" fillId="0" borderId="0" xfId="0" applyFont="1" applyFill="1" applyAlignment="1">
      <alignment horizontal="center" vertical="center"/>
    </xf>
    <xf numFmtId="14" fontId="9" fillId="0" borderId="0" xfId="0" applyNumberFormat="1" applyFont="1" applyAlignment="1"/>
    <xf numFmtId="9" fontId="8" fillId="0" borderId="0" xfId="1" applyFont="1" applyAlignment="1"/>
    <xf numFmtId="2" fontId="8" fillId="0" borderId="0" xfId="0" applyNumberFormat="1" applyFont="1" applyAlignment="1"/>
    <xf numFmtId="0" fontId="9" fillId="0" borderId="2" xfId="0" applyNumberFormat="1" applyFont="1" applyBorder="1" applyAlignment="1">
      <alignment horizontal="centerContinuous" vertical="center" shrinkToFit="1"/>
    </xf>
    <xf numFmtId="0" fontId="9" fillId="0" borderId="0" xfId="0" applyFont="1" applyAlignment="1">
      <alignment horizontal="center"/>
    </xf>
    <xf numFmtId="14" fontId="8" fillId="0" borderId="0" xfId="0" applyNumberFormat="1" applyFont="1" applyAlignment="1">
      <alignment horizontal="center"/>
    </xf>
    <xf numFmtId="49" fontId="8" fillId="0" borderId="0" xfId="0" applyNumberFormat="1" applyFont="1" applyAlignment="1">
      <alignment horizontal="center"/>
    </xf>
    <xf numFmtId="9" fontId="8" fillId="0" borderId="0" xfId="0" applyNumberFormat="1" applyFont="1" applyAlignment="1"/>
    <xf numFmtId="49" fontId="9" fillId="0" borderId="2" xfId="0" applyNumberFormat="1" applyFont="1" applyBorder="1" applyAlignment="1">
      <alignment horizontal="center" vertical="center" shrinkToFit="1"/>
    </xf>
    <xf numFmtId="49" fontId="9" fillId="0" borderId="0" xfId="0" applyNumberFormat="1" applyFont="1" applyAlignment="1">
      <alignment horizontal="center"/>
    </xf>
    <xf numFmtId="9" fontId="6" fillId="0" borderId="0" xfId="1" applyFont="1" applyAlignment="1"/>
    <xf numFmtId="0" fontId="9" fillId="0" borderId="0" xfId="0" applyFont="1" applyAlignment="1"/>
    <xf numFmtId="0" fontId="41" fillId="0" borderId="0" xfId="0" applyFont="1" applyFill="1" applyAlignment="1">
      <alignment horizontal="center"/>
    </xf>
    <xf numFmtId="0" fontId="44" fillId="2" borderId="2" xfId="0" applyFont="1" applyFill="1" applyBorder="1" applyAlignment="1">
      <alignment horizontal="center" vertical="center"/>
    </xf>
    <xf numFmtId="0" fontId="44" fillId="0" borderId="3" xfId="0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vertical="center"/>
    </xf>
    <xf numFmtId="0" fontId="41" fillId="0" borderId="43" xfId="0" applyFont="1" applyFill="1" applyBorder="1" applyAlignment="1">
      <alignment horizontal="center" vertical="center"/>
    </xf>
    <xf numFmtId="0" fontId="41" fillId="0" borderId="43" xfId="0" applyFont="1" applyFill="1" applyBorder="1" applyAlignment="1">
      <alignment horizontal="center" vertical="center"/>
    </xf>
    <xf numFmtId="186" fontId="47" fillId="0" borderId="43" xfId="0" applyNumberFormat="1" applyFont="1" applyFill="1" applyBorder="1" applyAlignment="1">
      <alignment horizontal="center" vertical="center"/>
    </xf>
    <xf numFmtId="0" fontId="47" fillId="0" borderId="43" xfId="0" applyFont="1" applyFill="1" applyBorder="1" applyAlignment="1">
      <alignment horizontal="center" vertical="center"/>
    </xf>
    <xf numFmtId="0" fontId="48" fillId="0" borderId="43" xfId="0" applyFont="1" applyFill="1" applyBorder="1" applyAlignment="1">
      <alignment horizontal="center" vertical="center"/>
    </xf>
    <xf numFmtId="14" fontId="9" fillId="0" borderId="0" xfId="0" applyNumberFormat="1" applyFont="1" applyAlignment="1">
      <alignment horizontal="center"/>
    </xf>
    <xf numFmtId="204" fontId="8" fillId="0" borderId="0" xfId="1" applyNumberFormat="1" applyFont="1" applyAlignment="1"/>
    <xf numFmtId="14" fontId="8" fillId="0" borderId="0" xfId="0" applyNumberFormat="1" applyFont="1" applyBorder="1" applyAlignment="1"/>
    <xf numFmtId="9" fontId="8" fillId="0" borderId="0" xfId="1" applyFont="1" applyBorder="1" applyAlignment="1"/>
    <xf numFmtId="14" fontId="9" fillId="0" borderId="0" xfId="0" applyNumberFormat="1" applyFont="1" applyAlignment="1">
      <alignment horizontal="center"/>
    </xf>
    <xf numFmtId="14" fontId="8" fillId="0" borderId="0" xfId="0" applyNumberFormat="1" applyFont="1" applyAlignment="1">
      <alignment horizontal="center"/>
    </xf>
    <xf numFmtId="49" fontId="9" fillId="0" borderId="0" xfId="0" applyNumberFormat="1" applyFont="1" applyAlignment="1">
      <alignment horizontal="center"/>
    </xf>
    <xf numFmtId="49" fontId="8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204" fontId="8" fillId="0" borderId="0" xfId="1" applyNumberFormat="1" applyFont="1" applyAlignment="1">
      <alignment horizontal="center"/>
    </xf>
    <xf numFmtId="9" fontId="8" fillId="0" borderId="0" xfId="1" applyFont="1" applyAlignment="1">
      <alignment horizontal="center"/>
    </xf>
    <xf numFmtId="0" fontId="9" fillId="0" borderId="2" xfId="0" applyNumberFormat="1" applyFont="1" applyBorder="1" applyAlignment="1">
      <alignment horizontal="center" vertical="center" shrinkToFit="1"/>
    </xf>
    <xf numFmtId="186" fontId="43" fillId="8" borderId="9" xfId="0" applyNumberFormat="1" applyFont="1" applyFill="1" applyBorder="1" applyAlignment="1">
      <alignment horizontal="center" vertical="center"/>
    </xf>
    <xf numFmtId="186" fontId="43" fillId="0" borderId="9" xfId="0" applyNumberFormat="1" applyFont="1" applyFill="1" applyBorder="1" applyAlignment="1">
      <alignment horizontal="center" vertical="center" wrapText="1"/>
    </xf>
    <xf numFmtId="186" fontId="43" fillId="0" borderId="33" xfId="0" applyNumberFormat="1" applyFont="1" applyFill="1" applyBorder="1" applyAlignment="1">
      <alignment horizontal="center" vertical="center"/>
    </xf>
    <xf numFmtId="186" fontId="43" fillId="0" borderId="30" xfId="0" applyNumberFormat="1" applyFont="1" applyFill="1" applyBorder="1" applyAlignment="1">
      <alignment horizontal="center" vertical="center"/>
    </xf>
    <xf numFmtId="186" fontId="43" fillId="0" borderId="34" xfId="0" applyNumberFormat="1" applyFont="1" applyFill="1" applyBorder="1" applyAlignment="1">
      <alignment horizontal="center" vertical="center"/>
    </xf>
    <xf numFmtId="186" fontId="43" fillId="0" borderId="21" xfId="0" applyNumberFormat="1" applyFont="1" applyFill="1" applyBorder="1" applyAlignment="1">
      <alignment horizontal="center" vertical="center"/>
    </xf>
    <xf numFmtId="186" fontId="43" fillId="0" borderId="35" xfId="0" applyNumberFormat="1" applyFont="1" applyFill="1" applyBorder="1" applyAlignment="1">
      <alignment horizontal="center" vertical="center"/>
    </xf>
    <xf numFmtId="186" fontId="43" fillId="8" borderId="33" xfId="0" applyNumberFormat="1" applyFont="1" applyFill="1" applyBorder="1" applyAlignment="1">
      <alignment horizontal="center" vertical="center"/>
    </xf>
    <xf numFmtId="0" fontId="29" fillId="0" borderId="0" xfId="4" applyFont="1" applyAlignment="1">
      <alignment horizontal="center"/>
    </xf>
    <xf numFmtId="0" fontId="34" fillId="0" borderId="0" xfId="4" applyFont="1" applyAlignment="1">
      <alignment horizontal="center" vertical="center"/>
    </xf>
    <xf numFmtId="0" fontId="49" fillId="0" borderId="0" xfId="0" applyFont="1" applyFill="1" applyAlignment="1">
      <alignment horizontal="center" vertical="center"/>
    </xf>
    <xf numFmtId="0" fontId="44" fillId="0" borderId="46" xfId="0" applyFont="1" applyFill="1" applyBorder="1" applyAlignment="1">
      <alignment horizontal="left" vertical="center" wrapText="1"/>
    </xf>
    <xf numFmtId="0" fontId="44" fillId="0" borderId="47" xfId="0" applyFont="1" applyFill="1" applyBorder="1" applyAlignment="1">
      <alignment horizontal="left" vertical="center"/>
    </xf>
    <xf numFmtId="0" fontId="44" fillId="0" borderId="48" xfId="0" applyFont="1" applyFill="1" applyBorder="1" applyAlignment="1">
      <alignment horizontal="left" vertical="center"/>
    </xf>
    <xf numFmtId="0" fontId="44" fillId="0" borderId="49" xfId="0" applyFont="1" applyFill="1" applyBorder="1" applyAlignment="1">
      <alignment horizontal="left" vertical="center" wrapText="1"/>
    </xf>
    <xf numFmtId="0" fontId="44" fillId="0" borderId="50" xfId="0" applyFont="1" applyFill="1" applyBorder="1" applyAlignment="1">
      <alignment horizontal="left" vertical="center"/>
    </xf>
    <xf numFmtId="0" fontId="44" fillId="0" borderId="51" xfId="0" applyFont="1" applyFill="1" applyBorder="1" applyAlignment="1">
      <alignment horizontal="left" vertical="center"/>
    </xf>
    <xf numFmtId="0" fontId="44" fillId="0" borderId="52" xfId="0" applyFont="1" applyFill="1" applyBorder="1" applyAlignment="1">
      <alignment horizontal="left" vertical="center"/>
    </xf>
    <xf numFmtId="0" fontId="44" fillId="0" borderId="53" xfId="0" applyFont="1" applyFill="1" applyBorder="1" applyAlignment="1">
      <alignment horizontal="left" vertical="center"/>
    </xf>
    <xf numFmtId="0" fontId="44" fillId="0" borderId="54" xfId="0" applyFont="1" applyFill="1" applyBorder="1" applyAlignment="1">
      <alignment horizontal="left" vertical="center"/>
    </xf>
    <xf numFmtId="0" fontId="44" fillId="0" borderId="2" xfId="0" applyFont="1" applyFill="1" applyBorder="1" applyAlignment="1">
      <alignment horizontal="center" vertical="center"/>
    </xf>
    <xf numFmtId="0" fontId="44" fillId="0" borderId="30" xfId="0" applyFont="1" applyFill="1" applyBorder="1" applyAlignment="1">
      <alignment horizontal="center" vertical="center"/>
    </xf>
    <xf numFmtId="0" fontId="44" fillId="0" borderId="5" xfId="0" applyFont="1" applyFill="1" applyBorder="1" applyAlignment="1">
      <alignment horizontal="center" vertical="center"/>
    </xf>
    <xf numFmtId="0" fontId="44" fillId="0" borderId="3" xfId="0" applyFont="1" applyFill="1" applyBorder="1" applyAlignment="1">
      <alignment horizontal="center" vertical="center"/>
    </xf>
    <xf numFmtId="0" fontId="44" fillId="0" borderId="17" xfId="0" applyFont="1" applyFill="1" applyBorder="1" applyAlignment="1">
      <alignment horizontal="center" vertical="center"/>
    </xf>
    <xf numFmtId="0" fontId="44" fillId="0" borderId="6" xfId="0" applyFont="1" applyFill="1" applyBorder="1" applyAlignment="1">
      <alignment horizontal="center" vertical="center"/>
    </xf>
    <xf numFmtId="0" fontId="44" fillId="2" borderId="1" xfId="0" applyFont="1" applyFill="1" applyBorder="1" applyAlignment="1">
      <alignment horizontal="center" vertical="center"/>
    </xf>
    <xf numFmtId="0" fontId="44" fillId="2" borderId="2" xfId="0" applyFont="1" applyFill="1" applyBorder="1" applyAlignment="1">
      <alignment horizontal="center" vertical="center"/>
    </xf>
    <xf numFmtId="0" fontId="9" fillId="0" borderId="25" xfId="0" applyFont="1" applyBorder="1" applyAlignment="1">
      <alignment horizontal="distributed" vertical="center" indent="1"/>
    </xf>
    <xf numFmtId="0" fontId="9" fillId="0" borderId="28" xfId="0" applyFont="1" applyBorder="1" applyAlignment="1">
      <alignment horizontal="distributed" vertical="center" indent="1"/>
    </xf>
    <xf numFmtId="0" fontId="9" fillId="3" borderId="46" xfId="0" applyFont="1" applyFill="1" applyBorder="1" applyAlignment="1">
      <alignment horizontal="left" vertical="center" wrapText="1"/>
    </xf>
    <xf numFmtId="0" fontId="9" fillId="3" borderId="47" xfId="0" applyFont="1" applyFill="1" applyBorder="1" applyAlignment="1">
      <alignment horizontal="left" vertical="center"/>
    </xf>
    <xf numFmtId="0" fontId="9" fillId="3" borderId="48" xfId="0" applyFont="1" applyFill="1" applyBorder="1" applyAlignment="1">
      <alignment horizontal="left" vertical="center"/>
    </xf>
    <xf numFmtId="0" fontId="9" fillId="3" borderId="49" xfId="0" applyFont="1" applyFill="1" applyBorder="1" applyAlignment="1">
      <alignment horizontal="left" vertical="center" wrapText="1"/>
    </xf>
    <xf numFmtId="0" fontId="9" fillId="3" borderId="50" xfId="0" applyFont="1" applyFill="1" applyBorder="1" applyAlignment="1">
      <alignment horizontal="left" vertical="center"/>
    </xf>
    <xf numFmtId="0" fontId="9" fillId="3" borderId="51" xfId="0" applyFont="1" applyFill="1" applyBorder="1" applyAlignment="1">
      <alignment horizontal="left" vertical="center"/>
    </xf>
    <xf numFmtId="0" fontId="9" fillId="0" borderId="10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9" fillId="0" borderId="1" xfId="0" applyFont="1" applyBorder="1" applyAlignment="1">
      <alignment horizontal="distributed" vertical="center" indent="2"/>
    </xf>
    <xf numFmtId="0" fontId="9" fillId="0" borderId="2" xfId="0" applyFont="1" applyBorder="1" applyAlignment="1">
      <alignment horizontal="distributed" vertical="center" indent="2"/>
    </xf>
    <xf numFmtId="196" fontId="9" fillId="0" borderId="1" xfId="0" applyNumberFormat="1" applyFont="1" applyBorder="1" applyAlignment="1">
      <alignment horizontal="distributed" vertical="center" wrapText="1" shrinkToFit="1"/>
    </xf>
    <xf numFmtId="196" fontId="9" fillId="0" borderId="7" xfId="0" applyNumberFormat="1" applyFont="1" applyBorder="1" applyAlignment="1">
      <alignment horizontal="distributed" vertical="center" wrapText="1" shrinkToFit="1"/>
    </xf>
    <xf numFmtId="0" fontId="9" fillId="0" borderId="36" xfId="0" applyFont="1" applyBorder="1" applyAlignment="1">
      <alignment horizontal="distributed" vertical="center" indent="1"/>
    </xf>
    <xf numFmtId="0" fontId="9" fillId="0" borderId="15" xfId="0" applyFont="1" applyBorder="1" applyAlignment="1">
      <alignment horizontal="distributed" vertical="center" indent="1"/>
    </xf>
    <xf numFmtId="49" fontId="9" fillId="0" borderId="0" xfId="0" applyNumberFormat="1" applyFont="1" applyAlignment="1">
      <alignment horizontal="center"/>
    </xf>
    <xf numFmtId="49" fontId="8" fillId="0" borderId="0" xfId="0" applyNumberFormat="1" applyFont="1" applyAlignment="1">
      <alignment horizontal="center"/>
    </xf>
    <xf numFmtId="14" fontId="9" fillId="0" borderId="0" xfId="0" applyNumberFormat="1" applyFont="1" applyAlignment="1">
      <alignment horizontal="center"/>
    </xf>
    <xf numFmtId="14" fontId="8" fillId="0" borderId="0" xfId="0" applyNumberFormat="1" applyFont="1" applyAlignment="1">
      <alignment horizontal="center"/>
    </xf>
    <xf numFmtId="0" fontId="8" fillId="0" borderId="0" xfId="0" applyNumberFormat="1" applyFont="1" applyAlignment="1">
      <alignment horizontal="center"/>
    </xf>
    <xf numFmtId="195" fontId="9" fillId="0" borderId="1" xfId="0" applyNumberFormat="1" applyFont="1" applyBorder="1" applyAlignment="1">
      <alignment horizontal="distributed" vertical="center" wrapText="1" shrinkToFit="1"/>
    </xf>
    <xf numFmtId="195" fontId="9" fillId="0" borderId="7" xfId="0" applyNumberFormat="1" applyFont="1" applyBorder="1" applyAlignment="1">
      <alignment horizontal="distributed" vertical="center" wrapText="1" shrinkToFit="1"/>
    </xf>
    <xf numFmtId="0" fontId="9" fillId="0" borderId="28" xfId="0" applyFont="1" applyBorder="1" applyAlignment="1">
      <alignment horizontal="distributed" vertical="center" indent="2"/>
    </xf>
    <xf numFmtId="201" fontId="9" fillId="0" borderId="1" xfId="0" applyNumberFormat="1" applyFont="1" applyBorder="1" applyAlignment="1">
      <alignment horizontal="distributed" vertical="center" wrapText="1" shrinkToFit="1"/>
    </xf>
    <xf numFmtId="201" fontId="9" fillId="0" borderId="7" xfId="0" applyNumberFormat="1" applyFont="1" applyBorder="1" applyAlignment="1">
      <alignment horizontal="distributed" vertical="center" wrapText="1" shrinkToFit="1"/>
    </xf>
    <xf numFmtId="0" fontId="9" fillId="0" borderId="0" xfId="0" applyFont="1" applyAlignment="1">
      <alignment horizontal="center"/>
    </xf>
    <xf numFmtId="0" fontId="44" fillId="2" borderId="57" xfId="0" applyFont="1" applyFill="1" applyBorder="1" applyAlignment="1">
      <alignment horizontal="center" vertical="center"/>
    </xf>
    <xf numFmtId="0" fontId="44" fillId="2" borderId="41" xfId="0" applyFont="1" applyFill="1" applyBorder="1" applyAlignment="1">
      <alignment horizontal="center" vertical="center"/>
    </xf>
    <xf numFmtId="0" fontId="44" fillId="2" borderId="42" xfId="0" applyFont="1" applyFill="1" applyBorder="1" applyAlignment="1">
      <alignment horizontal="center" vertical="center"/>
    </xf>
    <xf numFmtId="0" fontId="44" fillId="2" borderId="60" xfId="0" applyFont="1" applyFill="1" applyBorder="1" applyAlignment="1">
      <alignment horizontal="center" vertical="center"/>
    </xf>
    <xf numFmtId="0" fontId="44" fillId="2" borderId="0" xfId="0" applyFont="1" applyFill="1" applyBorder="1" applyAlignment="1">
      <alignment horizontal="center" vertical="center"/>
    </xf>
    <xf numFmtId="0" fontId="44" fillId="2" borderId="27" xfId="0" applyFont="1" applyFill="1" applyBorder="1" applyAlignment="1">
      <alignment horizontal="center" vertical="center"/>
    </xf>
    <xf numFmtId="0" fontId="46" fillId="0" borderId="55" xfId="0" applyFont="1" applyFill="1" applyBorder="1" applyAlignment="1">
      <alignment horizontal="center" vertical="center"/>
    </xf>
    <xf numFmtId="0" fontId="46" fillId="0" borderId="59" xfId="0" applyFont="1" applyFill="1" applyBorder="1" applyAlignment="1">
      <alignment horizontal="center" vertical="center"/>
    </xf>
    <xf numFmtId="0" fontId="41" fillId="0" borderId="55" xfId="0" applyFont="1" applyFill="1" applyBorder="1" applyAlignment="1">
      <alignment horizontal="center" vertical="center"/>
    </xf>
    <xf numFmtId="0" fontId="41" fillId="0" borderId="56" xfId="0" applyFont="1" applyFill="1" applyBorder="1" applyAlignment="1">
      <alignment horizontal="center" vertical="center"/>
    </xf>
    <xf numFmtId="0" fontId="41" fillId="0" borderId="59" xfId="0" applyFont="1" applyFill="1" applyBorder="1" applyAlignment="1">
      <alignment horizontal="center" vertical="center"/>
    </xf>
    <xf numFmtId="0" fontId="41" fillId="0" borderId="43" xfId="0" applyFont="1" applyFill="1" applyBorder="1" applyAlignment="1">
      <alignment horizontal="center" vertical="center"/>
    </xf>
    <xf numFmtId="0" fontId="44" fillId="0" borderId="55" xfId="0" applyFont="1" applyFill="1" applyBorder="1" applyAlignment="1">
      <alignment horizontal="center" vertical="center"/>
    </xf>
    <xf numFmtId="0" fontId="44" fillId="0" borderId="59" xfId="0" applyFont="1" applyFill="1" applyBorder="1" applyAlignment="1">
      <alignment horizontal="center" vertical="center"/>
    </xf>
    <xf numFmtId="0" fontId="44" fillId="0" borderId="57" xfId="0" applyFont="1" applyFill="1" applyBorder="1" applyAlignment="1">
      <alignment horizontal="center" vertical="center" wrapText="1"/>
    </xf>
    <xf numFmtId="0" fontId="44" fillId="0" borderId="42" xfId="0" applyFont="1" applyFill="1" applyBorder="1" applyAlignment="1">
      <alignment horizontal="center" vertical="center" wrapText="1"/>
    </xf>
    <xf numFmtId="0" fontId="44" fillId="0" borderId="60" xfId="0" applyFont="1" applyFill="1" applyBorder="1" applyAlignment="1">
      <alignment horizontal="center" vertical="center" wrapText="1"/>
    </xf>
    <xf numFmtId="0" fontId="44" fillId="0" borderId="27" xfId="0" applyFont="1" applyFill="1" applyBorder="1" applyAlignment="1">
      <alignment horizontal="center" vertical="center" wrapText="1"/>
    </xf>
    <xf numFmtId="0" fontId="44" fillId="0" borderId="61" xfId="0" applyFont="1" applyFill="1" applyBorder="1" applyAlignment="1">
      <alignment horizontal="center" vertical="center" wrapText="1"/>
    </xf>
    <xf numFmtId="0" fontId="44" fillId="0" borderId="31" xfId="0" applyFont="1" applyFill="1" applyBorder="1" applyAlignment="1">
      <alignment horizontal="center" vertical="center" wrapText="1"/>
    </xf>
    <xf numFmtId="0" fontId="30" fillId="0" borderId="0" xfId="4" applyFont="1" applyAlignment="1">
      <alignment horizontal="center"/>
    </xf>
    <xf numFmtId="0" fontId="19" fillId="0" borderId="14" xfId="0" applyFont="1" applyBorder="1" applyAlignment="1">
      <alignment horizontal="left" vertical="center" indent="1"/>
    </xf>
    <xf numFmtId="0" fontId="8" fillId="2" borderId="25" xfId="0" applyFont="1" applyFill="1" applyBorder="1" applyAlignment="1">
      <alignment horizontal="center" vertical="center" wrapText="1"/>
    </xf>
    <xf numFmtId="0" fontId="8" fillId="2" borderId="26" xfId="0" applyFont="1" applyFill="1" applyBorder="1" applyAlignment="1">
      <alignment horizontal="center" vertical="center" wrapText="1"/>
    </xf>
    <xf numFmtId="0" fontId="8" fillId="2" borderId="28" xfId="0" applyFont="1" applyFill="1" applyBorder="1" applyAlignment="1">
      <alignment horizontal="center" vertical="center" wrapText="1"/>
    </xf>
    <xf numFmtId="0" fontId="8" fillId="2" borderId="58" xfId="0" applyFont="1" applyFill="1" applyBorder="1" applyAlignment="1">
      <alignment horizontal="center" vertical="center" wrapText="1"/>
    </xf>
    <xf numFmtId="0" fontId="8" fillId="2" borderId="44" xfId="0" applyFont="1" applyFill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22" fillId="7" borderId="22" xfId="0" applyFont="1" applyFill="1" applyBorder="1" applyAlignment="1">
      <alignment horizontal="center" vertical="center"/>
    </xf>
    <xf numFmtId="0" fontId="22" fillId="7" borderId="18" xfId="0" applyFont="1" applyFill="1" applyBorder="1" applyAlignment="1">
      <alignment horizontal="center" vertical="center"/>
    </xf>
    <xf numFmtId="0" fontId="33" fillId="0" borderId="0" xfId="0" applyFont="1" applyFill="1" applyAlignment="1">
      <alignment horizontal="center" vertical="center"/>
    </xf>
    <xf numFmtId="0" fontId="22" fillId="0" borderId="46" xfId="0" applyFont="1" applyFill="1" applyBorder="1" applyAlignment="1">
      <alignment horizontal="left" vertical="center" wrapText="1"/>
    </xf>
    <xf numFmtId="0" fontId="22" fillId="0" borderId="47" xfId="0" applyFont="1" applyFill="1" applyBorder="1" applyAlignment="1">
      <alignment horizontal="left" vertical="center"/>
    </xf>
    <xf numFmtId="0" fontId="22" fillId="0" borderId="48" xfId="0" applyFont="1" applyFill="1" applyBorder="1" applyAlignment="1">
      <alignment horizontal="left" vertical="center"/>
    </xf>
    <xf numFmtId="0" fontId="22" fillId="0" borderId="52" xfId="0" applyFont="1" applyFill="1" applyBorder="1" applyAlignment="1">
      <alignment horizontal="left" vertical="center"/>
    </xf>
    <xf numFmtId="0" fontId="22" fillId="0" borderId="53" xfId="0" applyFont="1" applyFill="1" applyBorder="1" applyAlignment="1">
      <alignment horizontal="left" vertical="center"/>
    </xf>
    <xf numFmtId="0" fontId="22" fillId="0" borderId="54" xfId="0" applyFont="1" applyFill="1" applyBorder="1" applyAlignment="1">
      <alignment horizontal="left" vertical="center"/>
    </xf>
    <xf numFmtId="0" fontId="22" fillId="0" borderId="2" xfId="0" applyFont="1" applyFill="1" applyBorder="1" applyAlignment="1">
      <alignment horizontal="center" vertical="center"/>
    </xf>
    <xf numFmtId="0" fontId="22" fillId="0" borderId="5" xfId="0" applyFont="1" applyFill="1" applyBorder="1" applyAlignment="1">
      <alignment horizontal="center" vertical="center"/>
    </xf>
    <xf numFmtId="0" fontId="22" fillId="0" borderId="3" xfId="0" applyFont="1" applyFill="1" applyBorder="1" applyAlignment="1">
      <alignment horizontal="center" vertical="center"/>
    </xf>
    <xf numFmtId="0" fontId="22" fillId="0" borderId="6" xfId="0" applyFont="1" applyFill="1" applyBorder="1" applyAlignment="1">
      <alignment horizontal="center" vertical="center"/>
    </xf>
    <xf numFmtId="0" fontId="22" fillId="5" borderId="62" xfId="0" applyFont="1" applyFill="1" applyBorder="1" applyAlignment="1">
      <alignment horizontal="center" vertical="center"/>
    </xf>
    <xf numFmtId="0" fontId="22" fillId="5" borderId="40" xfId="0" applyFont="1" applyFill="1" applyBorder="1" applyAlignment="1">
      <alignment horizontal="center" vertical="center"/>
    </xf>
    <xf numFmtId="0" fontId="22" fillId="5" borderId="15" xfId="0" applyFont="1" applyFill="1" applyBorder="1" applyAlignment="1">
      <alignment horizontal="center" vertical="center"/>
    </xf>
    <xf numFmtId="0" fontId="22" fillId="5" borderId="7" xfId="0" applyFont="1" applyFill="1" applyBorder="1" applyAlignment="1">
      <alignment horizontal="center" vertical="center"/>
    </xf>
    <xf numFmtId="0" fontId="22" fillId="5" borderId="8" xfId="0" applyFont="1" applyFill="1" applyBorder="1" applyAlignment="1">
      <alignment horizontal="center" vertical="center"/>
    </xf>
    <xf numFmtId="0" fontId="22" fillId="2" borderId="62" xfId="0" applyFont="1" applyFill="1" applyBorder="1" applyAlignment="1">
      <alignment horizontal="center" vertical="center"/>
    </xf>
    <xf numFmtId="0" fontId="22" fillId="2" borderId="40" xfId="0" applyFont="1" applyFill="1" applyBorder="1" applyAlignment="1">
      <alignment horizontal="center" vertical="center"/>
    </xf>
    <xf numFmtId="0" fontId="22" fillId="2" borderId="15" xfId="0" applyFont="1" applyFill="1" applyBorder="1" applyAlignment="1">
      <alignment horizontal="center"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8" xfId="0" applyFont="1" applyFill="1" applyBorder="1" applyAlignment="1">
      <alignment horizontal="center" vertical="center"/>
    </xf>
    <xf numFmtId="0" fontId="22" fillId="0" borderId="23" xfId="0" applyFont="1" applyFill="1" applyBorder="1" applyAlignment="1">
      <alignment horizontal="center" vertical="center" wrapText="1"/>
    </xf>
    <xf numFmtId="0" fontId="22" fillId="0" borderId="30" xfId="0" applyFont="1" applyFill="1" applyBorder="1" applyAlignment="1">
      <alignment horizontal="center" vertical="center" wrapText="1"/>
    </xf>
    <xf numFmtId="0" fontId="22" fillId="0" borderId="18" xfId="0" applyFont="1" applyFill="1" applyBorder="1" applyAlignment="1">
      <alignment horizontal="center" vertical="center" wrapText="1"/>
    </xf>
    <xf numFmtId="0" fontId="22" fillId="0" borderId="37" xfId="0" applyFont="1" applyFill="1" applyBorder="1" applyAlignment="1">
      <alignment horizontal="center" vertical="center" wrapText="1"/>
    </xf>
    <xf numFmtId="0" fontId="22" fillId="0" borderId="34" xfId="0" applyFont="1" applyFill="1" applyBorder="1" applyAlignment="1">
      <alignment horizontal="center" vertical="center" wrapText="1"/>
    </xf>
    <xf numFmtId="0" fontId="22" fillId="0" borderId="38" xfId="0" applyFont="1" applyFill="1" applyBorder="1" applyAlignment="1">
      <alignment horizontal="center" vertical="center" wrapText="1"/>
    </xf>
    <xf numFmtId="0" fontId="22" fillId="6" borderId="36" xfId="0" applyFont="1" applyFill="1" applyBorder="1" applyAlignment="1">
      <alignment horizontal="center" vertical="center"/>
    </xf>
    <xf numFmtId="0" fontId="22" fillId="6" borderId="15" xfId="0" applyFont="1" applyFill="1" applyBorder="1" applyAlignment="1">
      <alignment horizontal="center" vertical="center"/>
    </xf>
    <xf numFmtId="0" fontId="22" fillId="6" borderId="36" xfId="0" applyFont="1" applyFill="1" applyBorder="1" applyAlignment="1">
      <alignment horizontal="center" vertical="center" wrapText="1"/>
    </xf>
    <xf numFmtId="0" fontId="22" fillId="6" borderId="15" xfId="0" applyFont="1" applyFill="1" applyBorder="1" applyAlignment="1">
      <alignment horizontal="center" vertical="center" wrapText="1"/>
    </xf>
    <xf numFmtId="0" fontId="22" fillId="0" borderId="8" xfId="0" applyFont="1" applyFill="1" applyBorder="1" applyAlignment="1">
      <alignment horizontal="center" vertical="center" shrinkToFit="1"/>
    </xf>
    <xf numFmtId="0" fontId="22" fillId="0" borderId="12" xfId="0" applyFont="1" applyFill="1" applyBorder="1" applyAlignment="1">
      <alignment horizontal="center" vertical="center" shrinkToFit="1"/>
    </xf>
    <xf numFmtId="0" fontId="22" fillId="0" borderId="13" xfId="0" applyFont="1" applyFill="1" applyBorder="1" applyAlignment="1">
      <alignment horizontal="center" vertical="center" shrinkToFit="1"/>
    </xf>
    <xf numFmtId="0" fontId="22" fillId="2" borderId="18" xfId="0" applyFont="1" applyFill="1" applyBorder="1" applyAlignment="1">
      <alignment horizontal="center" vertical="center"/>
    </xf>
    <xf numFmtId="0" fontId="22" fillId="0" borderId="8" xfId="0" applyFont="1" applyFill="1" applyBorder="1" applyAlignment="1">
      <alignment horizontal="center" vertical="center"/>
    </xf>
    <xf numFmtId="0" fontId="22" fillId="0" borderId="37" xfId="0" applyFont="1" applyFill="1" applyBorder="1" applyAlignment="1">
      <alignment horizontal="center" vertical="center"/>
    </xf>
    <xf numFmtId="0" fontId="22" fillId="0" borderId="42" xfId="0" applyFont="1" applyFill="1" applyBorder="1" applyAlignment="1">
      <alignment horizontal="center" vertical="center"/>
    </xf>
    <xf numFmtId="0" fontId="22" fillId="0" borderId="34" xfId="0" applyFont="1" applyFill="1" applyBorder="1" applyAlignment="1">
      <alignment horizontal="center" vertical="center"/>
    </xf>
    <xf numFmtId="0" fontId="22" fillId="0" borderId="27" xfId="0" applyFont="1" applyFill="1" applyBorder="1" applyAlignment="1">
      <alignment horizontal="center" vertical="center"/>
    </xf>
    <xf numFmtId="0" fontId="22" fillId="0" borderId="7" xfId="0" applyFont="1" applyFill="1" applyBorder="1" applyAlignment="1">
      <alignment horizontal="left" vertical="center" wrapText="1"/>
    </xf>
    <xf numFmtId="0" fontId="9" fillId="0" borderId="23" xfId="0" applyFont="1" applyFill="1" applyBorder="1" applyAlignment="1">
      <alignment horizontal="left" vertical="center" wrapText="1" indent="1"/>
    </xf>
    <xf numFmtId="0" fontId="9" fillId="0" borderId="30" xfId="0" applyFont="1" applyFill="1" applyBorder="1" applyAlignment="1">
      <alignment horizontal="left" vertical="center" wrapText="1" indent="1"/>
    </xf>
    <xf numFmtId="0" fontId="9" fillId="0" borderId="18" xfId="0" applyFont="1" applyFill="1" applyBorder="1" applyAlignment="1">
      <alignment horizontal="left" vertical="center" wrapText="1" indent="1"/>
    </xf>
    <xf numFmtId="0" fontId="9" fillId="0" borderId="36" xfId="0" applyFont="1" applyFill="1" applyBorder="1" applyAlignment="1">
      <alignment horizontal="center" vertical="center" wrapText="1"/>
    </xf>
    <xf numFmtId="0" fontId="9" fillId="0" borderId="15" xfId="0" applyFont="1" applyFill="1" applyBorder="1" applyAlignment="1">
      <alignment horizontal="center" vertical="center" wrapText="1"/>
    </xf>
    <xf numFmtId="0" fontId="22" fillId="0" borderId="36" xfId="0" applyFont="1" applyFill="1" applyBorder="1" applyAlignment="1">
      <alignment horizontal="center" vertical="center" wrapText="1"/>
    </xf>
    <xf numFmtId="0" fontId="22" fillId="0" borderId="40" xfId="0" applyFont="1" applyFill="1" applyBorder="1" applyAlignment="1">
      <alignment horizontal="center" vertical="center" wrapText="1"/>
    </xf>
    <xf numFmtId="0" fontId="22" fillId="0" borderId="15" xfId="0" applyFont="1" applyFill="1" applyBorder="1" applyAlignment="1">
      <alignment horizontal="center" vertical="center" wrapText="1"/>
    </xf>
    <xf numFmtId="0" fontId="22" fillId="0" borderId="32" xfId="0" applyFont="1" applyFill="1" applyBorder="1" applyAlignment="1">
      <alignment horizontal="left" vertical="center" wrapText="1"/>
    </xf>
    <xf numFmtId="0" fontId="22" fillId="0" borderId="39" xfId="0" applyFont="1" applyFill="1" applyBorder="1" applyAlignment="1">
      <alignment horizontal="left" vertical="center" wrapText="1"/>
    </xf>
    <xf numFmtId="0" fontId="22" fillId="0" borderId="8" xfId="0" applyFont="1" applyFill="1" applyBorder="1" applyAlignment="1">
      <alignment horizontal="distributed" vertical="center" indent="2"/>
    </xf>
    <xf numFmtId="0" fontId="22" fillId="0" borderId="4" xfId="0" applyFont="1" applyFill="1" applyBorder="1" applyAlignment="1">
      <alignment horizontal="left" vertical="center" wrapText="1"/>
    </xf>
    <xf numFmtId="0" fontId="22" fillId="0" borderId="5" xfId="0" applyFont="1" applyFill="1" applyBorder="1" applyAlignment="1">
      <alignment horizontal="distributed" vertical="center" indent="1"/>
    </xf>
    <xf numFmtId="0" fontId="22" fillId="0" borderId="8" xfId="0" applyFont="1" applyFill="1" applyBorder="1" applyAlignment="1">
      <alignment horizontal="distributed" vertical="center" indent="1"/>
    </xf>
    <xf numFmtId="0" fontId="22" fillId="0" borderId="32" xfId="0" applyFont="1" applyFill="1" applyBorder="1" applyAlignment="1">
      <alignment horizontal="center" vertical="center" wrapText="1"/>
    </xf>
    <xf numFmtId="0" fontId="22" fillId="0" borderId="39" xfId="0" applyFont="1" applyFill="1" applyBorder="1" applyAlignment="1">
      <alignment horizontal="center" vertical="center" wrapText="1"/>
    </xf>
    <xf numFmtId="0" fontId="22" fillId="0" borderId="45" xfId="0" applyFont="1" applyFill="1" applyBorder="1" applyAlignment="1">
      <alignment horizontal="left" vertical="center" wrapText="1"/>
    </xf>
    <xf numFmtId="0" fontId="0" fillId="0" borderId="39" xfId="0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39" xfId="0" applyBorder="1" applyAlignment="1">
      <alignment vertical="center" wrapText="1"/>
    </xf>
    <xf numFmtId="0" fontId="22" fillId="0" borderId="23" xfId="0" applyFont="1" applyFill="1" applyBorder="1" applyAlignment="1">
      <alignment horizontal="distributed" vertical="center" indent="1"/>
    </xf>
    <xf numFmtId="184" fontId="40" fillId="4" borderId="2" xfId="0" quotePrefix="1" applyNumberFormat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distributed" vertical="center" indent="2"/>
    </xf>
    <xf numFmtId="0" fontId="9" fillId="0" borderId="13" xfId="0" applyFont="1" applyBorder="1" applyAlignment="1">
      <alignment horizontal="distributed" vertical="center" indent="2"/>
    </xf>
    <xf numFmtId="0" fontId="9" fillId="0" borderId="5" xfId="0" applyFont="1" applyBorder="1" applyAlignment="1">
      <alignment horizontal="distributed" vertical="center" indent="2"/>
    </xf>
    <xf numFmtId="181" fontId="9" fillId="0" borderId="6" xfId="0" applyNumberFormat="1" applyFont="1" applyBorder="1" applyAlignment="1">
      <alignment horizontal="center" vertical="center"/>
    </xf>
    <xf numFmtId="9" fontId="50" fillId="3" borderId="5" xfId="0" applyNumberFormat="1" applyFont="1" applyFill="1" applyBorder="1" applyAlignment="1">
      <alignment horizontal="center" vertical="center" shrinkToFit="1"/>
    </xf>
    <xf numFmtId="9" fontId="50" fillId="3" borderId="8" xfId="0" applyNumberFormat="1" applyFont="1" applyFill="1" applyBorder="1" applyAlignment="1">
      <alignment horizontal="center" vertical="center" shrinkToFit="1"/>
    </xf>
  </cellXfs>
  <cellStyles count="5">
    <cellStyle name="백분율" xfId="1" builtinId="5"/>
    <cellStyle name="백분율 2" xfId="2"/>
    <cellStyle name="쉼표 [0] 2" xfId="3"/>
    <cellStyle name="표준" xfId="0" builtinId="0"/>
    <cellStyle name="표준 2" xfId="4"/>
  </cellStyles>
  <dxfs count="31">
    <dxf>
      <font>
        <color rgb="FFFFFF00"/>
      </font>
      <fill>
        <patternFill>
          <bgColor rgb="FFFFFF00"/>
        </patternFill>
      </fill>
    </dxf>
    <dxf>
      <font>
        <color theme="3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3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3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3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3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3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3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3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3"/>
      </font>
      <fill>
        <patternFill>
          <bgColor rgb="FFFFFF00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  <dxf>
      <font>
        <color theme="0"/>
      </font>
      <fill>
        <patternFill patternType="none">
          <bgColor indexed="6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5" tint="-0.249977111117893"/>
  </sheetPr>
  <dimension ref="A1:AN67"/>
  <sheetViews>
    <sheetView tabSelected="1" view="pageBreakPreview" topLeftCell="A40" zoomScale="90" zoomScaleNormal="100" zoomScaleSheetLayoutView="90" workbookViewId="0">
      <selection activeCell="A44" sqref="A44"/>
    </sheetView>
  </sheetViews>
  <sheetFormatPr defaultRowHeight="20.100000000000001" customHeight="1" outlineLevelCol="1"/>
  <cols>
    <col min="1" max="1" width="10.625" style="46" customWidth="1"/>
    <col min="2" max="2" width="7.625" style="46" customWidth="1"/>
    <col min="3" max="3" width="9.625" style="46" customWidth="1"/>
    <col min="4" max="14" width="9.125" style="47" customWidth="1"/>
    <col min="15" max="15" width="6.625" style="46" customWidth="1"/>
    <col min="16" max="16" width="13.625" style="5" customWidth="1"/>
    <col min="17" max="17" width="9" style="5" customWidth="1" outlineLevel="1"/>
    <col min="18" max="20" width="9.625" style="5" customWidth="1" outlineLevel="1"/>
    <col min="21" max="21" width="10.625" style="5" customWidth="1" outlineLevel="1"/>
    <col min="22" max="22" width="6.625" style="5" customWidth="1" outlineLevel="1"/>
    <col min="23" max="23" width="9.625" style="5" customWidth="1" outlineLevel="1"/>
    <col min="24" max="24" width="6.625" style="5" customWidth="1" outlineLevel="1"/>
    <col min="25" max="25" width="9.625" style="167" customWidth="1" outlineLevel="1"/>
    <col min="26" max="26" width="6.625" style="167" customWidth="1" outlineLevel="1"/>
    <col min="27" max="27" width="9.625" style="5" customWidth="1" outlineLevel="1"/>
    <col min="28" max="28" width="6.625" style="5" customWidth="1" outlineLevel="1"/>
    <col min="29" max="29" width="9.625" style="5" bestFit="1" customWidth="1"/>
    <col min="30" max="30" width="6.625" style="5" customWidth="1"/>
    <col min="31" max="31" width="11.25" style="5" bestFit="1" customWidth="1"/>
    <col min="32" max="32" width="6.625" style="5" customWidth="1"/>
    <col min="33" max="33" width="11.25" style="5" bestFit="1" customWidth="1"/>
    <col min="34" max="34" width="9" style="5"/>
    <col min="35" max="35" width="11.25" style="5" bestFit="1" customWidth="1"/>
    <col min="36" max="36" width="9" style="5"/>
    <col min="37" max="37" width="9.625" style="5" bestFit="1" customWidth="1"/>
    <col min="38" max="38" width="9" style="5"/>
    <col min="39" max="39" width="10" style="5" bestFit="1" customWidth="1"/>
    <col min="40" max="16384" width="9" style="5"/>
  </cols>
  <sheetData>
    <row r="1" spans="1:40" ht="24.95" customHeight="1">
      <c r="A1" s="44" t="s">
        <v>414</v>
      </c>
      <c r="B1" s="45"/>
    </row>
    <row r="2" spans="1:40" s="3" customFormat="1" ht="20.100000000000001" customHeight="1">
      <c r="A2" s="48" t="s">
        <v>415</v>
      </c>
      <c r="B2" s="49"/>
      <c r="C2" s="50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0"/>
      <c r="Y2" s="168"/>
      <c r="Z2" s="168"/>
    </row>
    <row r="3" spans="1:40" s="3" customFormat="1" ht="20.100000000000001" customHeight="1">
      <c r="A3" s="52"/>
      <c r="B3" s="52" t="s">
        <v>30</v>
      </c>
      <c r="C3" s="50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0"/>
      <c r="Y3" s="168"/>
      <c r="Z3" s="168"/>
    </row>
    <row r="4" spans="1:40" s="4" customFormat="1" ht="24.95" customHeight="1">
      <c r="A4" s="202" t="s">
        <v>31</v>
      </c>
      <c r="B4" s="203"/>
      <c r="C4" s="204"/>
      <c r="D4" s="23" t="s">
        <v>381</v>
      </c>
      <c r="E4" s="23" t="s">
        <v>382</v>
      </c>
      <c r="F4" s="23" t="s">
        <v>383</v>
      </c>
      <c r="G4" s="23" t="s">
        <v>384</v>
      </c>
      <c r="H4" s="23" t="s">
        <v>385</v>
      </c>
      <c r="I4" s="23" t="s">
        <v>386</v>
      </c>
      <c r="J4" s="23" t="s">
        <v>387</v>
      </c>
      <c r="K4" s="23" t="s">
        <v>388</v>
      </c>
      <c r="L4" s="23" t="s">
        <v>389</v>
      </c>
      <c r="M4" s="23" t="s">
        <v>390</v>
      </c>
      <c r="N4" s="23" t="s">
        <v>391</v>
      </c>
      <c r="O4" s="208" t="s">
        <v>32</v>
      </c>
      <c r="R4" s="141"/>
      <c r="S4" s="217"/>
      <c r="T4" s="217"/>
      <c r="U4" s="217"/>
      <c r="V4" s="220"/>
      <c r="W4" s="217"/>
      <c r="X4" s="220"/>
      <c r="Y4" s="164"/>
      <c r="Z4" s="166"/>
      <c r="AA4" s="164"/>
      <c r="AB4" s="166"/>
      <c r="AC4" s="164"/>
      <c r="AD4" s="166"/>
      <c r="AE4" s="164"/>
      <c r="AF4" s="166"/>
      <c r="AG4" s="164"/>
      <c r="AH4" s="166"/>
      <c r="AI4" s="164"/>
      <c r="AJ4" s="166"/>
      <c r="AK4" s="164"/>
      <c r="AL4" s="166"/>
      <c r="AM4" s="164"/>
      <c r="AN4" s="166"/>
    </row>
    <row r="5" spans="1:40" s="4" customFormat="1" ht="24.95" customHeight="1">
      <c r="A5" s="205"/>
      <c r="B5" s="206"/>
      <c r="C5" s="207"/>
      <c r="D5" s="152" t="s">
        <v>392</v>
      </c>
      <c r="E5" s="152" t="s">
        <v>393</v>
      </c>
      <c r="F5" s="152" t="s">
        <v>394</v>
      </c>
      <c r="G5" s="152" t="s">
        <v>395</v>
      </c>
      <c r="H5" s="152" t="s">
        <v>396</v>
      </c>
      <c r="I5" s="152" t="s">
        <v>397</v>
      </c>
      <c r="J5" s="152" t="s">
        <v>398</v>
      </c>
      <c r="K5" s="152" t="s">
        <v>399</v>
      </c>
      <c r="L5" s="152" t="s">
        <v>400</v>
      </c>
      <c r="M5" s="152" t="s">
        <v>401</v>
      </c>
      <c r="N5" s="152" t="s">
        <v>402</v>
      </c>
      <c r="O5" s="209"/>
      <c r="R5" s="142"/>
      <c r="S5" s="11"/>
      <c r="T5" s="159"/>
      <c r="U5" s="11"/>
      <c r="V5" s="159"/>
      <c r="W5" s="11"/>
      <c r="X5" s="159"/>
      <c r="Y5" s="163"/>
      <c r="Z5" s="169"/>
      <c r="AA5" s="163"/>
      <c r="AB5" s="169"/>
      <c r="AC5" s="163"/>
      <c r="AD5" s="169"/>
      <c r="AE5" s="163"/>
      <c r="AF5" s="169"/>
      <c r="AG5" s="163"/>
      <c r="AH5" s="169"/>
      <c r="AI5" s="163"/>
      <c r="AJ5" s="169"/>
      <c r="AK5" s="163"/>
      <c r="AL5" s="169"/>
      <c r="AM5" s="163"/>
      <c r="AN5" s="169"/>
    </row>
    <row r="6" spans="1:40" s="4" customFormat="1" ht="24.95" customHeight="1">
      <c r="A6" s="205"/>
      <c r="B6" s="206"/>
      <c r="C6" s="207"/>
      <c r="D6" s="152">
        <v>0</v>
      </c>
      <c r="E6" s="152">
        <v>0</v>
      </c>
      <c r="F6" s="152">
        <v>0</v>
      </c>
      <c r="G6" s="152">
        <v>0</v>
      </c>
      <c r="H6" s="152">
        <v>0</v>
      </c>
      <c r="I6" s="152" t="s">
        <v>403</v>
      </c>
      <c r="J6" s="152">
        <v>0</v>
      </c>
      <c r="K6" s="152">
        <v>0</v>
      </c>
      <c r="L6" s="152">
        <v>0</v>
      </c>
      <c r="M6" s="152" t="s">
        <v>404</v>
      </c>
      <c r="N6" s="152">
        <v>0</v>
      </c>
      <c r="O6" s="209"/>
      <c r="R6" s="11"/>
      <c r="S6" s="11"/>
      <c r="T6" s="138"/>
      <c r="U6" s="11"/>
      <c r="V6" s="159"/>
      <c r="W6" s="11"/>
      <c r="X6" s="159"/>
      <c r="Y6" s="163"/>
      <c r="Z6" s="169"/>
      <c r="AA6" s="163"/>
      <c r="AB6" s="169"/>
      <c r="AC6" s="163"/>
      <c r="AD6" s="169"/>
      <c r="AE6" s="163"/>
      <c r="AF6" s="169"/>
      <c r="AG6" s="163"/>
      <c r="AH6" s="169"/>
      <c r="AI6" s="163"/>
      <c r="AJ6" s="169"/>
      <c r="AK6" s="163"/>
      <c r="AL6" s="169"/>
      <c r="AM6" s="163"/>
      <c r="AN6" s="169"/>
    </row>
    <row r="7" spans="1:40" s="4" customFormat="1" ht="24.95" customHeight="1">
      <c r="A7" s="210" t="s">
        <v>33</v>
      </c>
      <c r="B7" s="223"/>
      <c r="C7" s="211"/>
      <c r="D7" s="53" t="s">
        <v>239</v>
      </c>
      <c r="E7" s="53" t="s">
        <v>240</v>
      </c>
      <c r="F7" s="53" t="s">
        <v>241</v>
      </c>
      <c r="G7" s="53" t="s">
        <v>242</v>
      </c>
      <c r="H7" s="53" t="s">
        <v>243</v>
      </c>
      <c r="I7" s="53" t="s">
        <v>241</v>
      </c>
      <c r="J7" s="53" t="s">
        <v>244</v>
      </c>
      <c r="K7" s="53" t="s">
        <v>245</v>
      </c>
      <c r="L7" s="53" t="s">
        <v>246</v>
      </c>
      <c r="M7" s="53" t="s">
        <v>247</v>
      </c>
      <c r="N7" s="53" t="s">
        <v>248</v>
      </c>
      <c r="O7" s="42"/>
      <c r="P7" s="1"/>
      <c r="U7" s="11"/>
      <c r="Y7" s="10"/>
      <c r="Z7" s="10"/>
      <c r="AG7" s="11"/>
      <c r="AH7" s="138"/>
    </row>
    <row r="8" spans="1:40" s="4" customFormat="1" ht="24.95" customHeight="1">
      <c r="A8" s="320" t="s">
        <v>405</v>
      </c>
      <c r="B8" s="321"/>
      <c r="C8" s="322"/>
      <c r="D8" s="324" t="s">
        <v>406</v>
      </c>
      <c r="E8" s="324" t="s">
        <v>406</v>
      </c>
      <c r="F8" s="324" t="s">
        <v>406</v>
      </c>
      <c r="G8" s="324" t="s">
        <v>406</v>
      </c>
      <c r="H8" s="324" t="s">
        <v>406</v>
      </c>
      <c r="I8" s="324" t="s">
        <v>406</v>
      </c>
      <c r="J8" s="324" t="s">
        <v>406</v>
      </c>
      <c r="K8" s="324" t="s">
        <v>406</v>
      </c>
      <c r="L8" s="324" t="s">
        <v>406</v>
      </c>
      <c r="M8" s="324" t="s">
        <v>406</v>
      </c>
      <c r="N8" s="324" t="s">
        <v>406</v>
      </c>
      <c r="O8" s="323"/>
      <c r="P8" s="26"/>
      <c r="Q8" s="11"/>
      <c r="Y8" s="10"/>
      <c r="Z8" s="10"/>
    </row>
    <row r="9" spans="1:40" ht="24.95" customHeight="1">
      <c r="A9" s="54"/>
      <c r="B9" s="54"/>
      <c r="C9" s="54"/>
      <c r="D9" s="55"/>
      <c r="E9" s="55"/>
      <c r="F9" s="55"/>
      <c r="G9" s="55"/>
      <c r="H9" s="55"/>
      <c r="I9" s="55"/>
      <c r="J9" s="55"/>
      <c r="K9" s="55"/>
      <c r="L9" s="55"/>
      <c r="M9" s="55"/>
      <c r="N9" s="55"/>
    </row>
    <row r="10" spans="1:40" s="3" customFormat="1" ht="24.95" customHeight="1">
      <c r="A10" s="48" t="s">
        <v>416</v>
      </c>
      <c r="B10" s="49"/>
      <c r="C10" s="50"/>
      <c r="D10" s="51"/>
      <c r="E10" s="51"/>
      <c r="F10" s="51"/>
      <c r="G10" s="51"/>
      <c r="H10" s="51"/>
      <c r="I10" s="51"/>
      <c r="J10" s="51"/>
      <c r="K10" s="51"/>
      <c r="L10" s="51"/>
      <c r="M10" s="51"/>
      <c r="N10" s="51"/>
      <c r="O10" s="50"/>
      <c r="Y10" s="168"/>
      <c r="Z10" s="168"/>
    </row>
    <row r="11" spans="1:40" s="4" customFormat="1" ht="24.95" customHeight="1">
      <c r="A11" s="202" t="s">
        <v>31</v>
      </c>
      <c r="B11" s="203"/>
      <c r="C11" s="204"/>
      <c r="D11" s="126" t="s">
        <v>381</v>
      </c>
      <c r="E11" s="126" t="s">
        <v>382</v>
      </c>
      <c r="F11" s="126" t="s">
        <v>383</v>
      </c>
      <c r="G11" s="126" t="s">
        <v>384</v>
      </c>
      <c r="H11" s="126" t="s">
        <v>385</v>
      </c>
      <c r="I11" s="126" t="s">
        <v>386</v>
      </c>
      <c r="J11" s="126" t="s">
        <v>387</v>
      </c>
      <c r="K11" s="126" t="s">
        <v>388</v>
      </c>
      <c r="L11" s="41" t="s">
        <v>389</v>
      </c>
      <c r="M11" s="41" t="s">
        <v>390</v>
      </c>
      <c r="N11" s="41" t="s">
        <v>391</v>
      </c>
      <c r="O11" s="208" t="s">
        <v>32</v>
      </c>
      <c r="R11" s="141"/>
      <c r="S11" s="217"/>
      <c r="T11" s="217"/>
      <c r="U11" s="217"/>
      <c r="V11" s="217"/>
      <c r="W11" s="217"/>
      <c r="X11" s="217"/>
      <c r="Y11" s="165"/>
      <c r="Z11" s="165"/>
      <c r="AA11" s="216"/>
      <c r="AB11" s="217"/>
      <c r="AC11" s="216"/>
      <c r="AD11" s="217"/>
      <c r="AE11" s="216"/>
      <c r="AF11" s="217"/>
      <c r="AG11" s="143"/>
      <c r="AI11" s="146"/>
      <c r="AK11" s="146"/>
    </row>
    <row r="12" spans="1:40" s="4" customFormat="1" ht="24.95" customHeight="1">
      <c r="A12" s="205"/>
      <c r="B12" s="206"/>
      <c r="C12" s="207"/>
      <c r="D12" s="127" t="s">
        <v>392</v>
      </c>
      <c r="E12" s="127" t="s">
        <v>393</v>
      </c>
      <c r="F12" s="127" t="s">
        <v>394</v>
      </c>
      <c r="G12" s="128" t="s">
        <v>395</v>
      </c>
      <c r="H12" s="127" t="s">
        <v>396</v>
      </c>
      <c r="I12" s="127" t="s">
        <v>397</v>
      </c>
      <c r="J12" s="128" t="s">
        <v>398</v>
      </c>
      <c r="K12" s="127" t="s">
        <v>399</v>
      </c>
      <c r="L12" s="93" t="s">
        <v>400</v>
      </c>
      <c r="M12" s="93" t="s">
        <v>401</v>
      </c>
      <c r="N12" s="93" t="s">
        <v>402</v>
      </c>
      <c r="O12" s="209"/>
      <c r="R12" s="142"/>
      <c r="S12" s="11"/>
      <c r="T12" s="138"/>
      <c r="U12" s="11"/>
      <c r="V12" s="138"/>
      <c r="W12" s="11"/>
      <c r="X12" s="138"/>
      <c r="Y12" s="163"/>
      <c r="Z12" s="170"/>
      <c r="AA12" s="11"/>
      <c r="AB12" s="138"/>
      <c r="AC12" s="11"/>
      <c r="AD12" s="138"/>
      <c r="AE12" s="11"/>
      <c r="AF12" s="138"/>
      <c r="AG12" s="11"/>
      <c r="AH12" s="138"/>
      <c r="AI12" s="11"/>
      <c r="AJ12" s="138"/>
      <c r="AK12" s="11"/>
      <c r="AL12" s="138"/>
    </row>
    <row r="13" spans="1:40" s="4" customFormat="1" ht="24.95" customHeight="1">
      <c r="A13" s="205"/>
      <c r="B13" s="206"/>
      <c r="C13" s="207"/>
      <c r="D13" s="127">
        <v>0</v>
      </c>
      <c r="E13" s="127">
        <v>0</v>
      </c>
      <c r="F13" s="127">
        <v>0</v>
      </c>
      <c r="G13" s="128">
        <v>0</v>
      </c>
      <c r="H13" s="127">
        <v>0</v>
      </c>
      <c r="I13" s="127" t="s">
        <v>403</v>
      </c>
      <c r="J13" s="128">
        <v>0</v>
      </c>
      <c r="K13" s="127">
        <v>0</v>
      </c>
      <c r="L13" s="93">
        <v>0</v>
      </c>
      <c r="M13" s="93" t="s">
        <v>404</v>
      </c>
      <c r="N13" s="93">
        <v>0</v>
      </c>
      <c r="O13" s="209"/>
      <c r="S13" s="11"/>
      <c r="T13" s="138"/>
      <c r="U13" s="11"/>
      <c r="V13" s="138"/>
      <c r="W13" s="216"/>
      <c r="X13" s="217"/>
      <c r="Y13" s="163"/>
      <c r="Z13" s="170"/>
      <c r="AA13" s="11"/>
      <c r="AB13" s="138"/>
      <c r="AC13" s="216"/>
      <c r="AD13" s="217"/>
      <c r="AE13" s="11"/>
      <c r="AF13" s="138"/>
      <c r="AG13" s="11"/>
      <c r="AH13" s="138"/>
      <c r="AI13" s="11"/>
      <c r="AJ13" s="138"/>
      <c r="AK13" s="11"/>
      <c r="AL13" s="138"/>
    </row>
    <row r="14" spans="1:40" s="4" customFormat="1" ht="24.95" customHeight="1">
      <c r="A14" s="221" t="s">
        <v>410</v>
      </c>
      <c r="B14" s="200" t="s">
        <v>33</v>
      </c>
      <c r="C14" s="201"/>
      <c r="D14" s="53" t="s">
        <v>249</v>
      </c>
      <c r="E14" s="53" t="s">
        <v>250</v>
      </c>
      <c r="F14" s="53" t="s">
        <v>251</v>
      </c>
      <c r="G14" s="53" t="s">
        <v>252</v>
      </c>
      <c r="H14" s="53" t="s">
        <v>253</v>
      </c>
      <c r="I14" s="53" t="s">
        <v>254</v>
      </c>
      <c r="J14" s="53" t="s">
        <v>255</v>
      </c>
      <c r="K14" s="53" t="s">
        <v>256</v>
      </c>
      <c r="L14" s="53" t="s">
        <v>257</v>
      </c>
      <c r="M14" s="53" t="s">
        <v>258</v>
      </c>
      <c r="N14" s="53" t="s">
        <v>259</v>
      </c>
      <c r="O14" s="42"/>
      <c r="S14" s="11"/>
      <c r="T14" s="138"/>
      <c r="U14" s="158"/>
      <c r="V14" s="138"/>
      <c r="W14" s="158"/>
      <c r="X14" s="138"/>
      <c r="Y14" s="162"/>
      <c r="Z14" s="170"/>
      <c r="AA14" s="162"/>
      <c r="AB14" s="170"/>
      <c r="AC14" s="162"/>
      <c r="AD14" s="170"/>
      <c r="AE14" s="162"/>
      <c r="AF14" s="170"/>
      <c r="AG14" s="162"/>
      <c r="AH14" s="170"/>
      <c r="AI14" s="162"/>
      <c r="AJ14" s="170"/>
      <c r="AK14" s="162"/>
      <c r="AL14" s="170"/>
      <c r="AM14" s="162"/>
      <c r="AN14" s="170"/>
    </row>
    <row r="15" spans="1:40" s="4" customFormat="1" ht="24.95" customHeight="1">
      <c r="A15" s="222"/>
      <c r="B15" s="214" t="s">
        <v>407</v>
      </c>
      <c r="C15" s="215"/>
      <c r="D15" s="325" t="s">
        <v>408</v>
      </c>
      <c r="E15" s="325" t="s">
        <v>408</v>
      </c>
      <c r="F15" s="325" t="s">
        <v>408</v>
      </c>
      <c r="G15" s="325" t="s">
        <v>408</v>
      </c>
      <c r="H15" s="325" t="s">
        <v>408</v>
      </c>
      <c r="I15" s="325" t="s">
        <v>408</v>
      </c>
      <c r="J15" s="325" t="s">
        <v>408</v>
      </c>
      <c r="K15" s="325" t="s">
        <v>408</v>
      </c>
      <c r="L15" s="325" t="s">
        <v>408</v>
      </c>
      <c r="M15" s="325" t="s">
        <v>408</v>
      </c>
      <c r="N15" s="325" t="s">
        <v>408</v>
      </c>
      <c r="O15" s="43"/>
      <c r="P15" s="26"/>
      <c r="R15" s="11"/>
      <c r="S15" s="160"/>
      <c r="T15" s="161"/>
      <c r="U15" s="142"/>
      <c r="V15" s="159"/>
      <c r="W15" s="142"/>
      <c r="X15" s="159"/>
      <c r="Y15" s="163"/>
      <c r="Z15" s="169"/>
      <c r="AA15" s="163"/>
      <c r="AB15" s="169"/>
      <c r="AC15" s="163"/>
      <c r="AD15" s="169"/>
      <c r="AE15" s="11"/>
      <c r="AF15" s="169"/>
      <c r="AG15" s="11"/>
      <c r="AH15" s="169"/>
      <c r="AI15" s="11"/>
      <c r="AJ15" s="169"/>
      <c r="AK15" s="11"/>
      <c r="AL15" s="169"/>
      <c r="AM15" s="11"/>
      <c r="AN15" s="169"/>
    </row>
    <row r="16" spans="1:40" s="4" customFormat="1" ht="24.95" customHeight="1">
      <c r="A16" s="224" t="s">
        <v>93</v>
      </c>
      <c r="B16" s="200" t="s">
        <v>33</v>
      </c>
      <c r="C16" s="201"/>
      <c r="D16" s="53" t="s">
        <v>260</v>
      </c>
      <c r="E16" s="53" t="s">
        <v>261</v>
      </c>
      <c r="F16" s="53" t="s">
        <v>262</v>
      </c>
      <c r="G16" s="53" t="s">
        <v>263</v>
      </c>
      <c r="H16" s="53" t="s">
        <v>264</v>
      </c>
      <c r="I16" s="53" t="s">
        <v>265</v>
      </c>
      <c r="J16" s="53" t="s">
        <v>266</v>
      </c>
      <c r="K16" s="53" t="s">
        <v>267</v>
      </c>
      <c r="L16" s="53" t="s">
        <v>268</v>
      </c>
      <c r="M16" s="53" t="s">
        <v>269</v>
      </c>
      <c r="N16" s="53" t="s">
        <v>270</v>
      </c>
      <c r="O16" s="42"/>
      <c r="R16" s="141"/>
      <c r="S16" s="218"/>
      <c r="T16" s="219"/>
      <c r="U16" s="142"/>
      <c r="V16" s="159"/>
      <c r="W16" s="142"/>
      <c r="X16" s="159"/>
      <c r="Y16" s="163"/>
      <c r="Z16" s="169"/>
      <c r="AA16" s="163"/>
      <c r="AB16" s="169"/>
      <c r="AC16" s="163"/>
      <c r="AD16" s="169"/>
      <c r="AE16" s="11"/>
      <c r="AF16" s="169"/>
      <c r="AG16" s="162"/>
      <c r="AH16" s="170"/>
      <c r="AI16" s="11"/>
      <c r="AJ16" s="169"/>
      <c r="AK16" s="11"/>
      <c r="AL16" s="169"/>
      <c r="AM16" s="11"/>
      <c r="AN16" s="169"/>
    </row>
    <row r="17" spans="1:40" s="4" customFormat="1" ht="24.95" customHeight="1">
      <c r="A17" s="225"/>
      <c r="B17" s="214" t="s">
        <v>407</v>
      </c>
      <c r="C17" s="215"/>
      <c r="D17" s="325" t="s">
        <v>408</v>
      </c>
      <c r="E17" s="325" t="s">
        <v>408</v>
      </c>
      <c r="F17" s="325" t="s">
        <v>408</v>
      </c>
      <c r="G17" s="325" t="s">
        <v>408</v>
      </c>
      <c r="H17" s="325" t="s">
        <v>408</v>
      </c>
      <c r="I17" s="325" t="s">
        <v>408</v>
      </c>
      <c r="J17" s="325" t="s">
        <v>408</v>
      </c>
      <c r="K17" s="325" t="s">
        <v>408</v>
      </c>
      <c r="L17" s="325" t="s">
        <v>408</v>
      </c>
      <c r="M17" s="325" t="s">
        <v>408</v>
      </c>
      <c r="N17" s="325" t="s">
        <v>408</v>
      </c>
      <c r="O17" s="43"/>
      <c r="P17" s="26"/>
      <c r="R17" s="11"/>
      <c r="S17" s="11"/>
      <c r="T17" s="159"/>
      <c r="U17" s="158"/>
      <c r="V17" s="138"/>
      <c r="W17" s="158"/>
      <c r="X17" s="138"/>
      <c r="Y17" s="162"/>
      <c r="Z17" s="170"/>
      <c r="AA17" s="163"/>
      <c r="AB17" s="169"/>
      <c r="AC17" s="162"/>
      <c r="AD17" s="170"/>
      <c r="AE17" s="11"/>
      <c r="AF17" s="169"/>
      <c r="AG17" s="11"/>
      <c r="AH17" s="169"/>
      <c r="AI17" s="162"/>
      <c r="AJ17" s="170"/>
      <c r="AK17" s="162"/>
      <c r="AL17" s="170"/>
      <c r="AM17" s="162"/>
      <c r="AN17" s="170"/>
    </row>
    <row r="18" spans="1:40" s="4" customFormat="1" ht="24.95" customHeight="1">
      <c r="A18" s="224" t="s">
        <v>226</v>
      </c>
      <c r="B18" s="200" t="s">
        <v>6</v>
      </c>
      <c r="C18" s="201"/>
      <c r="D18" s="53" t="s">
        <v>271</v>
      </c>
      <c r="E18" s="53" t="s">
        <v>272</v>
      </c>
      <c r="F18" s="53" t="s">
        <v>273</v>
      </c>
      <c r="G18" s="53" t="s">
        <v>274</v>
      </c>
      <c r="H18" s="53" t="s">
        <v>275</v>
      </c>
      <c r="I18" s="53" t="s">
        <v>276</v>
      </c>
      <c r="J18" s="53" t="s">
        <v>277</v>
      </c>
      <c r="K18" s="53" t="s">
        <v>278</v>
      </c>
      <c r="L18" s="53" t="s">
        <v>279</v>
      </c>
      <c r="M18" s="53" t="s">
        <v>280</v>
      </c>
      <c r="N18" s="53" t="s">
        <v>281</v>
      </c>
      <c r="O18" s="42"/>
      <c r="R18" s="138"/>
      <c r="S18" s="226"/>
      <c r="T18" s="226"/>
      <c r="U18" s="146"/>
      <c r="V18" s="159"/>
      <c r="W18" s="142"/>
      <c r="X18" s="159"/>
      <c r="Y18" s="163"/>
      <c r="Z18" s="169"/>
      <c r="AA18" s="163"/>
      <c r="AB18" s="169"/>
      <c r="AC18" s="11"/>
      <c r="AD18" s="169"/>
      <c r="AE18" s="162"/>
      <c r="AF18" s="170"/>
      <c r="AG18" s="11"/>
      <c r="AH18" s="169"/>
      <c r="AI18" s="11"/>
      <c r="AJ18" s="169"/>
      <c r="AK18" s="11"/>
      <c r="AL18" s="169"/>
      <c r="AM18" s="11"/>
      <c r="AN18" s="169"/>
    </row>
    <row r="19" spans="1:40" s="4" customFormat="1" ht="24.95" customHeight="1">
      <c r="A19" s="225"/>
      <c r="B19" s="214" t="s">
        <v>407</v>
      </c>
      <c r="C19" s="215"/>
      <c r="D19" s="325" t="s">
        <v>408</v>
      </c>
      <c r="E19" s="325" t="s">
        <v>408</v>
      </c>
      <c r="F19" s="325" t="s">
        <v>408</v>
      </c>
      <c r="G19" s="325" t="s">
        <v>408</v>
      </c>
      <c r="H19" s="325" t="s">
        <v>408</v>
      </c>
      <c r="I19" s="325" t="s">
        <v>408</v>
      </c>
      <c r="J19" s="325" t="s">
        <v>408</v>
      </c>
      <c r="K19" s="325" t="s">
        <v>408</v>
      </c>
      <c r="L19" s="325" t="s">
        <v>408</v>
      </c>
      <c r="M19" s="325" t="s">
        <v>408</v>
      </c>
      <c r="N19" s="325" t="s">
        <v>408</v>
      </c>
      <c r="O19" s="43"/>
      <c r="P19" s="26"/>
      <c r="R19" s="11"/>
      <c r="S19" s="11"/>
      <c r="T19" s="138"/>
      <c r="U19" s="142"/>
      <c r="V19" s="159"/>
      <c r="W19" s="158"/>
      <c r="X19" s="138"/>
      <c r="Y19" s="163"/>
      <c r="Z19" s="169"/>
      <c r="AA19" s="163"/>
      <c r="AB19" s="169"/>
      <c r="AC19" s="11"/>
      <c r="AD19" s="169"/>
      <c r="AE19" s="163"/>
      <c r="AF19" s="169"/>
      <c r="AG19" s="11"/>
      <c r="AH19" s="169"/>
      <c r="AI19" s="11"/>
      <c r="AJ19" s="169"/>
      <c r="AK19" s="11"/>
      <c r="AL19" s="169"/>
      <c r="AM19" s="11"/>
      <c r="AN19" s="169"/>
    </row>
    <row r="20" spans="1:40" s="4" customFormat="1" ht="24.95" customHeight="1">
      <c r="A20" s="212" t="s">
        <v>411</v>
      </c>
      <c r="B20" s="200" t="s">
        <v>6</v>
      </c>
      <c r="C20" s="201"/>
      <c r="D20" s="53" t="s">
        <v>282</v>
      </c>
      <c r="E20" s="53" t="s">
        <v>283</v>
      </c>
      <c r="F20" s="53" t="s">
        <v>284</v>
      </c>
      <c r="G20" s="53" t="s">
        <v>285</v>
      </c>
      <c r="H20" s="53" t="s">
        <v>286</v>
      </c>
      <c r="I20" s="53" t="s">
        <v>287</v>
      </c>
      <c r="J20" s="53" t="s">
        <v>288</v>
      </c>
      <c r="K20" s="53" t="s">
        <v>289</v>
      </c>
      <c r="L20" s="53" t="s">
        <v>290</v>
      </c>
      <c r="M20" s="53" t="s">
        <v>291</v>
      </c>
      <c r="N20" s="53" t="s">
        <v>292</v>
      </c>
      <c r="O20" s="42"/>
      <c r="S20" s="218"/>
      <c r="T20" s="219"/>
      <c r="U20" s="158"/>
      <c r="V20" s="138"/>
      <c r="W20" s="158"/>
      <c r="X20" s="138"/>
      <c r="Y20" s="163"/>
      <c r="Z20" s="169"/>
      <c r="AA20" s="163"/>
      <c r="AB20" s="169"/>
      <c r="AC20" s="162"/>
      <c r="AD20" s="170"/>
      <c r="AE20" s="11"/>
      <c r="AF20" s="169"/>
      <c r="AG20" s="11"/>
      <c r="AH20" s="169"/>
      <c r="AI20" s="11"/>
      <c r="AJ20" s="169"/>
      <c r="AK20" s="11"/>
      <c r="AL20" s="169"/>
      <c r="AM20" s="11"/>
      <c r="AN20" s="169"/>
    </row>
    <row r="21" spans="1:40" s="4" customFormat="1" ht="24.95" customHeight="1">
      <c r="A21" s="213"/>
      <c r="B21" s="214" t="s">
        <v>407</v>
      </c>
      <c r="C21" s="215"/>
      <c r="D21" s="325" t="s">
        <v>408</v>
      </c>
      <c r="E21" s="325" t="s">
        <v>408</v>
      </c>
      <c r="F21" s="325" t="s">
        <v>408</v>
      </c>
      <c r="G21" s="325" t="s">
        <v>408</v>
      </c>
      <c r="H21" s="325" t="s">
        <v>408</v>
      </c>
      <c r="I21" s="325" t="s">
        <v>408</v>
      </c>
      <c r="J21" s="325" t="s">
        <v>408</v>
      </c>
      <c r="K21" s="325" t="s">
        <v>408</v>
      </c>
      <c r="L21" s="325" t="s">
        <v>408</v>
      </c>
      <c r="M21" s="325" t="s">
        <v>408</v>
      </c>
      <c r="N21" s="325" t="s">
        <v>408</v>
      </c>
      <c r="O21" s="43"/>
      <c r="P21" s="26"/>
      <c r="R21" s="11"/>
      <c r="S21" s="11"/>
      <c r="T21" s="159"/>
      <c r="U21" s="142"/>
      <c r="V21" s="159"/>
      <c r="W21" s="142"/>
      <c r="X21" s="159"/>
      <c r="Y21" s="162"/>
      <c r="Z21" s="170"/>
      <c r="AA21" s="163"/>
      <c r="AB21" s="169"/>
      <c r="AC21" s="163"/>
      <c r="AD21" s="169"/>
      <c r="AE21" s="11"/>
      <c r="AF21" s="169"/>
      <c r="AG21" s="11"/>
      <c r="AH21" s="169"/>
      <c r="AI21" s="11"/>
      <c r="AJ21" s="169"/>
      <c r="AK21" s="11"/>
      <c r="AL21" s="169"/>
      <c r="AM21" s="11"/>
      <c r="AN21" s="169"/>
    </row>
    <row r="22" spans="1:40" s="4" customFormat="1" ht="24.95" customHeight="1">
      <c r="A22" s="212" t="s">
        <v>412</v>
      </c>
      <c r="B22" s="200" t="s">
        <v>33</v>
      </c>
      <c r="C22" s="201"/>
      <c r="D22" s="53" t="s">
        <v>293</v>
      </c>
      <c r="E22" s="53" t="s">
        <v>294</v>
      </c>
      <c r="F22" s="53" t="s">
        <v>295</v>
      </c>
      <c r="G22" s="53" t="s">
        <v>296</v>
      </c>
      <c r="H22" s="53" t="s">
        <v>297</v>
      </c>
      <c r="I22" s="53" t="s">
        <v>298</v>
      </c>
      <c r="J22" s="53" t="s">
        <v>299</v>
      </c>
      <c r="K22" s="53" t="s">
        <v>300</v>
      </c>
      <c r="L22" s="53" t="s">
        <v>301</v>
      </c>
      <c r="M22" s="53" t="s">
        <v>302</v>
      </c>
      <c r="N22" s="53" t="s">
        <v>303</v>
      </c>
      <c r="O22" s="42"/>
      <c r="U22" s="142"/>
      <c r="V22" s="138"/>
      <c r="W22" s="142"/>
      <c r="X22" s="159"/>
      <c r="Y22" s="163"/>
      <c r="Z22" s="169"/>
      <c r="AA22" s="163"/>
      <c r="AB22" s="169"/>
      <c r="AC22" s="11"/>
      <c r="AD22" s="169"/>
      <c r="AE22" s="163"/>
      <c r="AF22" s="169"/>
      <c r="AG22" s="11"/>
      <c r="AH22" s="169"/>
      <c r="AI22" s="11"/>
      <c r="AJ22" s="169"/>
      <c r="AK22" s="11"/>
      <c r="AL22" s="169"/>
    </row>
    <row r="23" spans="1:40" s="4" customFormat="1" ht="24.95" customHeight="1">
      <c r="A23" s="213"/>
      <c r="B23" s="214" t="s">
        <v>407</v>
      </c>
      <c r="C23" s="215"/>
      <c r="D23" s="325" t="s">
        <v>408</v>
      </c>
      <c r="E23" s="325" t="s">
        <v>408</v>
      </c>
      <c r="F23" s="325" t="s">
        <v>408</v>
      </c>
      <c r="G23" s="325" t="s">
        <v>408</v>
      </c>
      <c r="H23" s="325" t="s">
        <v>408</v>
      </c>
      <c r="I23" s="325" t="s">
        <v>408</v>
      </c>
      <c r="J23" s="325" t="s">
        <v>408</v>
      </c>
      <c r="K23" s="325" t="s">
        <v>408</v>
      </c>
      <c r="L23" s="325" t="s">
        <v>408</v>
      </c>
      <c r="M23" s="325" t="s">
        <v>408</v>
      </c>
      <c r="N23" s="325" t="s">
        <v>408</v>
      </c>
      <c r="O23" s="43"/>
      <c r="P23" s="26"/>
      <c r="R23" s="11"/>
      <c r="U23" s="142"/>
      <c r="V23" s="138"/>
      <c r="W23" s="139"/>
      <c r="X23" s="139"/>
      <c r="Y23" s="163"/>
      <c r="Z23" s="170"/>
      <c r="AA23" s="162"/>
      <c r="AB23" s="170"/>
      <c r="AC23" s="162"/>
      <c r="AD23" s="170"/>
      <c r="AE23" s="11"/>
      <c r="AF23" s="169"/>
      <c r="AG23" s="11"/>
      <c r="AH23" s="169"/>
      <c r="AI23" s="11"/>
      <c r="AJ23" s="169"/>
      <c r="AK23" s="11"/>
      <c r="AL23" s="138"/>
    </row>
    <row r="24" spans="1:40" s="4" customFormat="1" ht="24.95" customHeight="1">
      <c r="A24" s="212" t="s">
        <v>413</v>
      </c>
      <c r="B24" s="200" t="s">
        <v>6</v>
      </c>
      <c r="C24" s="201"/>
      <c r="D24" s="53" t="s">
        <v>304</v>
      </c>
      <c r="E24" s="53" t="s">
        <v>305</v>
      </c>
      <c r="F24" s="53" t="s">
        <v>306</v>
      </c>
      <c r="G24" s="53" t="s">
        <v>307</v>
      </c>
      <c r="H24" s="53" t="s">
        <v>308</v>
      </c>
      <c r="I24" s="53" t="s">
        <v>309</v>
      </c>
      <c r="J24" s="53" t="s">
        <v>310</v>
      </c>
      <c r="K24" s="53" t="s">
        <v>311</v>
      </c>
      <c r="L24" s="53" t="s">
        <v>312</v>
      </c>
      <c r="M24" s="53" t="s">
        <v>313</v>
      </c>
      <c r="N24" s="53" t="s">
        <v>314</v>
      </c>
      <c r="O24" s="42"/>
      <c r="U24" s="11"/>
      <c r="V24" s="159"/>
      <c r="W24" s="139"/>
      <c r="X24" s="139"/>
      <c r="Y24" s="163"/>
      <c r="Z24" s="170"/>
      <c r="AA24" s="163"/>
      <c r="AB24" s="169"/>
      <c r="AC24" s="11"/>
      <c r="AD24" s="169"/>
      <c r="AE24" s="11"/>
      <c r="AF24" s="169"/>
      <c r="AG24" s="11"/>
      <c r="AH24" s="169"/>
      <c r="AI24" s="11"/>
      <c r="AJ24" s="169"/>
      <c r="AK24" s="11"/>
      <c r="AL24" s="138"/>
    </row>
    <row r="25" spans="1:40" s="4" customFormat="1" ht="24.95" customHeight="1">
      <c r="A25" s="213"/>
      <c r="B25" s="214" t="s">
        <v>407</v>
      </c>
      <c r="C25" s="215"/>
      <c r="D25" s="325" t="s">
        <v>408</v>
      </c>
      <c r="E25" s="325" t="s">
        <v>408</v>
      </c>
      <c r="F25" s="325" t="s">
        <v>408</v>
      </c>
      <c r="G25" s="325" t="s">
        <v>408</v>
      </c>
      <c r="H25" s="325" t="s">
        <v>408</v>
      </c>
      <c r="I25" s="325" t="s">
        <v>408</v>
      </c>
      <c r="J25" s="325" t="s">
        <v>408</v>
      </c>
      <c r="K25" s="325" t="s">
        <v>408</v>
      </c>
      <c r="L25" s="325" t="s">
        <v>408</v>
      </c>
      <c r="M25" s="325" t="s">
        <v>408</v>
      </c>
      <c r="N25" s="325" t="s">
        <v>408</v>
      </c>
      <c r="O25" s="43"/>
      <c r="P25" s="26"/>
      <c r="R25" s="11"/>
      <c r="U25" s="11"/>
      <c r="V25" s="138"/>
      <c r="Y25" s="162"/>
      <c r="Z25" s="170"/>
      <c r="AA25" s="163"/>
      <c r="AB25" s="169"/>
      <c r="AC25" s="11"/>
      <c r="AD25" s="169"/>
      <c r="AE25" s="11"/>
      <c r="AF25" s="169"/>
      <c r="AG25" s="11"/>
      <c r="AH25" s="169"/>
      <c r="AI25" s="11"/>
      <c r="AJ25" s="169"/>
      <c r="AK25" s="11"/>
      <c r="AL25" s="138"/>
    </row>
    <row r="26" spans="1:40" ht="24.95" customHeight="1"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U26" s="11"/>
      <c r="V26" s="138"/>
      <c r="Y26" s="163"/>
      <c r="Z26" s="169"/>
      <c r="AA26" s="163"/>
      <c r="AB26" s="169"/>
      <c r="AE26" s="11"/>
      <c r="AF26" s="169"/>
      <c r="AG26" s="11"/>
      <c r="AH26" s="169"/>
    </row>
    <row r="27" spans="1:40" s="3" customFormat="1" ht="24.95" customHeight="1">
      <c r="A27" s="48" t="s">
        <v>417</v>
      </c>
      <c r="B27" s="49"/>
      <c r="C27" s="50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0"/>
      <c r="U27" s="158"/>
      <c r="V27" s="11"/>
      <c r="W27" s="5"/>
      <c r="X27" s="5"/>
      <c r="Y27" s="163"/>
      <c r="Z27" s="169"/>
      <c r="AA27" s="163"/>
      <c r="AB27" s="169"/>
      <c r="AG27" s="162"/>
      <c r="AH27" s="170"/>
    </row>
    <row r="28" spans="1:40" s="4" customFormat="1" ht="24.95" customHeight="1">
      <c r="A28" s="202" t="s">
        <v>28</v>
      </c>
      <c r="B28" s="203"/>
      <c r="C28" s="204"/>
      <c r="D28" s="126" t="s">
        <v>381</v>
      </c>
      <c r="E28" s="126" t="s">
        <v>382</v>
      </c>
      <c r="F28" s="126" t="s">
        <v>383</v>
      </c>
      <c r="G28" s="126" t="s">
        <v>384</v>
      </c>
      <c r="H28" s="126" t="s">
        <v>385</v>
      </c>
      <c r="I28" s="126" t="s">
        <v>386</v>
      </c>
      <c r="J28" s="126" t="s">
        <v>387</v>
      </c>
      <c r="K28" s="126" t="s">
        <v>388</v>
      </c>
      <c r="L28" s="126" t="s">
        <v>389</v>
      </c>
      <c r="M28" s="126" t="s">
        <v>390</v>
      </c>
      <c r="N28" s="126" t="s">
        <v>391</v>
      </c>
      <c r="O28" s="208" t="s">
        <v>1</v>
      </c>
      <c r="R28" s="141"/>
      <c r="S28" s="217"/>
      <c r="T28" s="217"/>
      <c r="U28" s="11"/>
      <c r="V28" s="159"/>
      <c r="W28" s="220"/>
      <c r="X28" s="220"/>
      <c r="Y28" s="163"/>
      <c r="Z28" s="169"/>
      <c r="AA28" s="163"/>
      <c r="AB28" s="169"/>
      <c r="AC28" s="216"/>
      <c r="AD28" s="217"/>
      <c r="AE28" s="216"/>
      <c r="AF28" s="217"/>
      <c r="AG28" s="11"/>
      <c r="AH28" s="169"/>
      <c r="AI28" s="216"/>
      <c r="AJ28" s="217"/>
      <c r="AK28" s="216"/>
      <c r="AL28" s="217"/>
    </row>
    <row r="29" spans="1:40" s="4" customFormat="1" ht="24.95" customHeight="1">
      <c r="A29" s="205"/>
      <c r="B29" s="206"/>
      <c r="C29" s="207"/>
      <c r="D29" s="127" t="s">
        <v>392</v>
      </c>
      <c r="E29" s="127" t="s">
        <v>393</v>
      </c>
      <c r="F29" s="127" t="s">
        <v>394</v>
      </c>
      <c r="G29" s="127" t="s">
        <v>395</v>
      </c>
      <c r="H29" s="127" t="s">
        <v>396</v>
      </c>
      <c r="I29" s="127" t="s">
        <v>397</v>
      </c>
      <c r="J29" s="127" t="s">
        <v>398</v>
      </c>
      <c r="K29" s="127" t="s">
        <v>399</v>
      </c>
      <c r="L29" s="127" t="s">
        <v>400</v>
      </c>
      <c r="M29" s="127" t="s">
        <v>401</v>
      </c>
      <c r="N29" s="127" t="s">
        <v>402</v>
      </c>
      <c r="O29" s="209"/>
      <c r="R29" s="142"/>
      <c r="S29" s="11"/>
      <c r="T29" s="138"/>
      <c r="U29" s="11"/>
      <c r="V29" s="138"/>
      <c r="W29" s="11"/>
      <c r="X29" s="138"/>
      <c r="Y29" s="163"/>
      <c r="Z29" s="169"/>
      <c r="AA29" s="11"/>
      <c r="AB29" s="170"/>
      <c r="AC29" s="11"/>
      <c r="AD29" s="138"/>
      <c r="AE29" s="11"/>
      <c r="AF29" s="138"/>
      <c r="AG29" s="11"/>
      <c r="AH29" s="169"/>
      <c r="AI29" s="11"/>
      <c r="AJ29" s="138"/>
      <c r="AK29" s="11"/>
      <c r="AL29" s="138"/>
    </row>
    <row r="30" spans="1:40" s="4" customFormat="1" ht="24.95" customHeight="1">
      <c r="A30" s="205"/>
      <c r="B30" s="206"/>
      <c r="C30" s="207"/>
      <c r="D30" s="127">
        <v>0</v>
      </c>
      <c r="E30" s="127">
        <v>0</v>
      </c>
      <c r="F30" s="127">
        <v>0</v>
      </c>
      <c r="G30" s="127">
        <v>0</v>
      </c>
      <c r="H30" s="127">
        <v>0</v>
      </c>
      <c r="I30" s="127" t="s">
        <v>403</v>
      </c>
      <c r="J30" s="127">
        <v>0</v>
      </c>
      <c r="K30" s="127">
        <v>0</v>
      </c>
      <c r="L30" s="127">
        <v>0</v>
      </c>
      <c r="M30" s="127" t="s">
        <v>404</v>
      </c>
      <c r="N30" s="127">
        <v>0</v>
      </c>
      <c r="O30" s="209"/>
      <c r="S30" s="11"/>
      <c r="T30" s="138"/>
      <c r="U30" s="11"/>
      <c r="V30" s="138"/>
      <c r="W30" s="216"/>
      <c r="X30" s="217"/>
      <c r="Y30" s="163"/>
      <c r="Z30" s="169"/>
      <c r="AA30" s="11"/>
      <c r="AB30" s="138"/>
      <c r="AC30" s="142"/>
      <c r="AD30" s="138"/>
      <c r="AE30" s="11"/>
      <c r="AF30" s="138"/>
      <c r="AG30" s="11"/>
      <c r="AH30" s="169"/>
      <c r="AI30" s="11"/>
      <c r="AJ30" s="138"/>
      <c r="AK30" s="216"/>
      <c r="AL30" s="217"/>
    </row>
    <row r="31" spans="1:40" s="4" customFormat="1" ht="24.95" customHeight="1">
      <c r="A31" s="221" t="s">
        <v>410</v>
      </c>
      <c r="B31" s="200" t="s">
        <v>6</v>
      </c>
      <c r="C31" s="201"/>
      <c r="D31" s="140" t="s">
        <v>315</v>
      </c>
      <c r="E31" s="140" t="s">
        <v>316</v>
      </c>
      <c r="F31" s="140" t="s">
        <v>317</v>
      </c>
      <c r="G31" s="140" t="s">
        <v>318</v>
      </c>
      <c r="H31" s="140" t="s">
        <v>319</v>
      </c>
      <c r="I31" s="140" t="s">
        <v>320</v>
      </c>
      <c r="J31" s="140" t="s">
        <v>321</v>
      </c>
      <c r="K31" s="140" t="s">
        <v>322</v>
      </c>
      <c r="L31" s="140" t="s">
        <v>323</v>
      </c>
      <c r="M31" s="140" t="s">
        <v>324</v>
      </c>
      <c r="N31" s="140" t="s">
        <v>325</v>
      </c>
      <c r="O31" s="42"/>
      <c r="S31" s="218"/>
      <c r="T31" s="219"/>
      <c r="U31" s="11"/>
      <c r="V31" s="138"/>
      <c r="W31" s="11"/>
      <c r="X31" s="138"/>
      <c r="Y31" s="163"/>
      <c r="Z31" s="169"/>
      <c r="AA31" s="11"/>
      <c r="AB31" s="138"/>
      <c r="AC31" s="142"/>
      <c r="AD31" s="138"/>
      <c r="AE31" s="218"/>
      <c r="AF31" s="219"/>
      <c r="AG31" s="11"/>
      <c r="AH31" s="169"/>
      <c r="AI31" s="162"/>
      <c r="AJ31" s="170"/>
      <c r="AK31" s="162"/>
      <c r="AL31" s="170"/>
      <c r="AM31" s="162"/>
      <c r="AN31" s="170"/>
    </row>
    <row r="32" spans="1:40" s="4" customFormat="1" ht="24.95" customHeight="1">
      <c r="A32" s="222"/>
      <c r="B32" s="214" t="s">
        <v>407</v>
      </c>
      <c r="C32" s="215"/>
      <c r="D32" s="325" t="s">
        <v>408</v>
      </c>
      <c r="E32" s="325" t="s">
        <v>408</v>
      </c>
      <c r="F32" s="325" t="s">
        <v>408</v>
      </c>
      <c r="G32" s="325" t="s">
        <v>408</v>
      </c>
      <c r="H32" s="325" t="s">
        <v>408</v>
      </c>
      <c r="I32" s="325" t="s">
        <v>408</v>
      </c>
      <c r="J32" s="325" t="s">
        <v>408</v>
      </c>
      <c r="K32" s="325" t="s">
        <v>408</v>
      </c>
      <c r="L32" s="325" t="s">
        <v>408</v>
      </c>
      <c r="M32" s="325" t="s">
        <v>408</v>
      </c>
      <c r="N32" s="325" t="s">
        <v>408</v>
      </c>
      <c r="O32" s="43"/>
      <c r="P32" s="26"/>
      <c r="R32" s="11"/>
      <c r="S32" s="11"/>
      <c r="T32" s="159"/>
      <c r="U32" s="11"/>
      <c r="V32" s="138"/>
      <c r="W32" s="11"/>
      <c r="X32" s="138"/>
      <c r="Y32" s="163"/>
      <c r="Z32" s="170"/>
      <c r="AA32" s="11"/>
      <c r="AB32" s="138"/>
      <c r="AC32" s="142"/>
      <c r="AD32" s="138"/>
      <c r="AE32" s="11"/>
      <c r="AF32" s="159"/>
      <c r="AG32" s="11"/>
      <c r="AH32" s="169"/>
      <c r="AI32" s="11"/>
      <c r="AJ32" s="169"/>
      <c r="AK32" s="11"/>
      <c r="AL32" s="169"/>
      <c r="AM32" s="11"/>
      <c r="AN32" s="169"/>
    </row>
    <row r="33" spans="1:40" s="4" customFormat="1" ht="24.95" customHeight="1">
      <c r="A33" s="224" t="s">
        <v>93</v>
      </c>
      <c r="B33" s="200" t="s">
        <v>6</v>
      </c>
      <c r="C33" s="201"/>
      <c r="D33" s="140" t="s">
        <v>326</v>
      </c>
      <c r="E33" s="140" t="s">
        <v>327</v>
      </c>
      <c r="F33" s="140" t="s">
        <v>328</v>
      </c>
      <c r="G33" s="140" t="s">
        <v>329</v>
      </c>
      <c r="H33" s="140" t="s">
        <v>330</v>
      </c>
      <c r="I33" s="140" t="s">
        <v>331</v>
      </c>
      <c r="J33" s="140" t="s">
        <v>332</v>
      </c>
      <c r="K33" s="140" t="s">
        <v>333</v>
      </c>
      <c r="L33" s="140" t="s">
        <v>334</v>
      </c>
      <c r="M33" s="140" t="s">
        <v>335</v>
      </c>
      <c r="N33" s="140" t="s">
        <v>336</v>
      </c>
      <c r="O33" s="42"/>
      <c r="S33" s="218"/>
      <c r="T33" s="219"/>
      <c r="U33" s="11"/>
      <c r="V33" s="138"/>
      <c r="W33" s="11"/>
      <c r="X33" s="138"/>
      <c r="Y33" s="162"/>
      <c r="Z33" s="138"/>
      <c r="AA33" s="162"/>
      <c r="AB33" s="138"/>
      <c r="AC33" s="11"/>
      <c r="AD33" s="138"/>
      <c r="AE33" s="218"/>
      <c r="AF33" s="219"/>
      <c r="AG33" s="11"/>
      <c r="AH33" s="169"/>
      <c r="AI33" s="11"/>
      <c r="AJ33" s="169"/>
      <c r="AK33" s="162"/>
      <c r="AL33" s="170"/>
      <c r="AM33" s="11"/>
      <c r="AN33" s="169"/>
    </row>
    <row r="34" spans="1:40" s="4" customFormat="1" ht="24.95" customHeight="1">
      <c r="A34" s="225"/>
      <c r="B34" s="214" t="s">
        <v>407</v>
      </c>
      <c r="C34" s="215"/>
      <c r="D34" s="325" t="s">
        <v>408</v>
      </c>
      <c r="E34" s="325" t="s">
        <v>408</v>
      </c>
      <c r="F34" s="325" t="s">
        <v>408</v>
      </c>
      <c r="G34" s="325" t="s">
        <v>408</v>
      </c>
      <c r="H34" s="325" t="s">
        <v>408</v>
      </c>
      <c r="I34" s="325" t="s">
        <v>408</v>
      </c>
      <c r="J34" s="325" t="s">
        <v>408</v>
      </c>
      <c r="K34" s="325" t="s">
        <v>408</v>
      </c>
      <c r="L34" s="325" t="s">
        <v>408</v>
      </c>
      <c r="M34" s="325" t="s">
        <v>408</v>
      </c>
      <c r="N34" s="325" t="s">
        <v>408</v>
      </c>
      <c r="O34" s="43"/>
      <c r="P34" s="26"/>
      <c r="R34" s="11"/>
      <c r="S34" s="11"/>
      <c r="T34" s="159"/>
      <c r="U34" s="11"/>
      <c r="V34" s="138"/>
      <c r="W34" s="11"/>
      <c r="X34" s="138"/>
      <c r="Y34" s="11"/>
      <c r="Z34" s="138"/>
      <c r="AA34" s="11"/>
      <c r="AB34" s="138"/>
      <c r="AC34" s="142"/>
      <c r="AD34" s="138"/>
      <c r="AE34" s="11"/>
      <c r="AF34" s="159"/>
      <c r="AG34" s="11"/>
      <c r="AH34" s="169"/>
      <c r="AI34" s="11"/>
      <c r="AJ34" s="169"/>
      <c r="AK34" s="11"/>
      <c r="AL34" s="169"/>
      <c r="AM34" s="162"/>
      <c r="AN34" s="170"/>
    </row>
    <row r="35" spans="1:40" s="4" customFormat="1" ht="24.95" customHeight="1">
      <c r="A35" s="224" t="s">
        <v>226</v>
      </c>
      <c r="B35" s="200" t="s">
        <v>6</v>
      </c>
      <c r="C35" s="201"/>
      <c r="D35" s="140" t="s">
        <v>337</v>
      </c>
      <c r="E35" s="140" t="s">
        <v>338</v>
      </c>
      <c r="F35" s="140" t="s">
        <v>339</v>
      </c>
      <c r="G35" s="140" t="s">
        <v>340</v>
      </c>
      <c r="H35" s="140" t="s">
        <v>341</v>
      </c>
      <c r="I35" s="140" t="s">
        <v>342</v>
      </c>
      <c r="J35" s="140" t="s">
        <v>343</v>
      </c>
      <c r="K35" s="140" t="s">
        <v>344</v>
      </c>
      <c r="L35" s="140" t="s">
        <v>345</v>
      </c>
      <c r="M35" s="140" t="s">
        <v>346</v>
      </c>
      <c r="N35" s="140" t="s">
        <v>347</v>
      </c>
      <c r="O35" s="42"/>
      <c r="S35" s="11"/>
      <c r="T35" s="159"/>
      <c r="U35" s="11"/>
      <c r="V35" s="138"/>
      <c r="W35" s="158"/>
      <c r="X35" s="138"/>
      <c r="Y35" s="11"/>
      <c r="Z35" s="138"/>
      <c r="AA35" s="162"/>
      <c r="AB35" s="138"/>
      <c r="AC35" s="162"/>
      <c r="AD35" s="138"/>
      <c r="AE35" s="11"/>
      <c r="AF35" s="159"/>
      <c r="AG35" s="11"/>
      <c r="AH35" s="169"/>
      <c r="AI35" s="11"/>
      <c r="AJ35" s="169"/>
      <c r="AK35" s="11"/>
      <c r="AL35" s="169"/>
      <c r="AM35" s="11"/>
      <c r="AN35" s="169"/>
    </row>
    <row r="36" spans="1:40" s="4" customFormat="1" ht="24.95" customHeight="1">
      <c r="A36" s="225"/>
      <c r="B36" s="214" t="s">
        <v>407</v>
      </c>
      <c r="C36" s="215"/>
      <c r="D36" s="325" t="s">
        <v>408</v>
      </c>
      <c r="E36" s="325" t="s">
        <v>408</v>
      </c>
      <c r="F36" s="325" t="s">
        <v>408</v>
      </c>
      <c r="G36" s="325" t="s">
        <v>408</v>
      </c>
      <c r="H36" s="325" t="s">
        <v>408</v>
      </c>
      <c r="I36" s="325" t="s">
        <v>408</v>
      </c>
      <c r="J36" s="325" t="s">
        <v>408</v>
      </c>
      <c r="K36" s="325" t="s">
        <v>408</v>
      </c>
      <c r="L36" s="325" t="s">
        <v>408</v>
      </c>
      <c r="M36" s="325" t="s">
        <v>408</v>
      </c>
      <c r="N36" s="325" t="s">
        <v>408</v>
      </c>
      <c r="O36" s="43"/>
      <c r="P36" s="26"/>
      <c r="S36" s="11"/>
      <c r="T36" s="159"/>
      <c r="U36" s="11"/>
      <c r="V36" s="138"/>
      <c r="W36" s="11"/>
      <c r="X36" s="138"/>
      <c r="Y36" s="162"/>
      <c r="Z36" s="138"/>
      <c r="AA36" s="11"/>
      <c r="AB36" s="138"/>
      <c r="AC36" s="11"/>
      <c r="AD36" s="138"/>
      <c r="AE36" s="11"/>
      <c r="AF36" s="159"/>
      <c r="AG36" s="11"/>
      <c r="AH36" s="169"/>
      <c r="AI36" s="162"/>
      <c r="AJ36" s="170"/>
      <c r="AK36" s="162"/>
      <c r="AL36" s="170"/>
      <c r="AM36" s="162"/>
      <c r="AN36" s="170"/>
    </row>
    <row r="37" spans="1:40" s="4" customFormat="1" ht="24.95" customHeight="1">
      <c r="A37" s="212" t="s">
        <v>411</v>
      </c>
      <c r="B37" s="200" t="s">
        <v>6</v>
      </c>
      <c r="C37" s="201"/>
      <c r="D37" s="140" t="s">
        <v>348</v>
      </c>
      <c r="E37" s="140" t="s">
        <v>349</v>
      </c>
      <c r="F37" s="140" t="s">
        <v>350</v>
      </c>
      <c r="G37" s="140" t="s">
        <v>351</v>
      </c>
      <c r="H37" s="140" t="s">
        <v>352</v>
      </c>
      <c r="I37" s="140" t="s">
        <v>353</v>
      </c>
      <c r="J37" s="140" t="s">
        <v>354</v>
      </c>
      <c r="K37" s="140" t="s">
        <v>355</v>
      </c>
      <c r="L37" s="140" t="s">
        <v>356</v>
      </c>
      <c r="M37" s="140" t="s">
        <v>357</v>
      </c>
      <c r="N37" s="140" t="s">
        <v>358</v>
      </c>
      <c r="O37" s="42"/>
      <c r="S37" s="11"/>
      <c r="T37" s="138"/>
      <c r="U37" s="11"/>
      <c r="V37" s="138"/>
      <c r="W37" s="11"/>
      <c r="X37" s="138"/>
      <c r="Y37" s="163"/>
      <c r="Z37" s="138"/>
      <c r="AA37" s="162"/>
      <c r="AB37" s="138"/>
      <c r="AC37" s="11"/>
      <c r="AD37" s="138"/>
      <c r="AE37" s="11"/>
      <c r="AF37" s="159"/>
      <c r="AG37" s="11"/>
      <c r="AH37" s="169"/>
      <c r="AI37" s="11"/>
      <c r="AJ37" s="169"/>
      <c r="AK37" s="11"/>
      <c r="AL37" s="169"/>
      <c r="AM37" s="11"/>
      <c r="AN37" s="169"/>
    </row>
    <row r="38" spans="1:40" s="4" customFormat="1" ht="24.95" customHeight="1">
      <c r="A38" s="213"/>
      <c r="B38" s="214" t="s">
        <v>407</v>
      </c>
      <c r="C38" s="215"/>
      <c r="D38" s="325" t="s">
        <v>408</v>
      </c>
      <c r="E38" s="325" t="s">
        <v>408</v>
      </c>
      <c r="F38" s="325" t="s">
        <v>408</v>
      </c>
      <c r="G38" s="325" t="s">
        <v>408</v>
      </c>
      <c r="H38" s="325" t="s">
        <v>408</v>
      </c>
      <c r="I38" s="325" t="s">
        <v>408</v>
      </c>
      <c r="J38" s="325" t="s">
        <v>408</v>
      </c>
      <c r="K38" s="325" t="s">
        <v>408</v>
      </c>
      <c r="L38" s="325" t="s">
        <v>408</v>
      </c>
      <c r="M38" s="325" t="s">
        <v>408</v>
      </c>
      <c r="N38" s="325" t="s">
        <v>408</v>
      </c>
      <c r="O38" s="43"/>
      <c r="P38" s="26"/>
      <c r="S38" s="11"/>
      <c r="T38" s="138"/>
      <c r="U38" s="158"/>
      <c r="V38" s="138"/>
      <c r="W38" s="11"/>
      <c r="X38" s="138"/>
      <c r="Y38" s="163"/>
      <c r="Z38" s="138"/>
      <c r="AA38" s="11"/>
      <c r="AB38" s="138"/>
      <c r="AE38" s="218"/>
      <c r="AF38" s="219"/>
      <c r="AG38" s="11"/>
      <c r="AH38" s="169"/>
      <c r="AI38" s="11"/>
      <c r="AJ38" s="169"/>
      <c r="AK38" s="162"/>
      <c r="AL38" s="170"/>
      <c r="AM38" s="11"/>
      <c r="AN38" s="169"/>
    </row>
    <row r="39" spans="1:40" s="4" customFormat="1" ht="24.95" customHeight="1">
      <c r="A39" s="212" t="s">
        <v>412</v>
      </c>
      <c r="B39" s="200" t="s">
        <v>6</v>
      </c>
      <c r="C39" s="201"/>
      <c r="D39" s="140" t="s">
        <v>359</v>
      </c>
      <c r="E39" s="140" t="s">
        <v>360</v>
      </c>
      <c r="F39" s="140" t="s">
        <v>361</v>
      </c>
      <c r="G39" s="140" t="s">
        <v>362</v>
      </c>
      <c r="H39" s="140" t="s">
        <v>363</v>
      </c>
      <c r="I39" s="140" t="s">
        <v>364</v>
      </c>
      <c r="J39" s="140" t="s">
        <v>365</v>
      </c>
      <c r="K39" s="140" t="s">
        <v>366</v>
      </c>
      <c r="L39" s="140" t="s">
        <v>367</v>
      </c>
      <c r="M39" s="140" t="s">
        <v>368</v>
      </c>
      <c r="N39" s="140" t="s">
        <v>369</v>
      </c>
      <c r="O39" s="42"/>
      <c r="S39" s="11"/>
      <c r="T39" s="138"/>
      <c r="U39" s="11"/>
      <c r="V39" s="138"/>
      <c r="W39" s="158"/>
      <c r="X39" s="138"/>
      <c r="Y39" s="162"/>
      <c r="Z39" s="138"/>
      <c r="AA39" s="11"/>
      <c r="AB39" s="138"/>
      <c r="AG39" s="11"/>
      <c r="AH39" s="169"/>
      <c r="AI39" s="11"/>
      <c r="AJ39" s="169"/>
      <c r="AK39" s="162"/>
      <c r="AL39" s="170"/>
      <c r="AM39" s="11"/>
      <c r="AN39" s="169"/>
    </row>
    <row r="40" spans="1:40" s="4" customFormat="1" ht="24.95" customHeight="1">
      <c r="A40" s="213"/>
      <c r="B40" s="214" t="s">
        <v>407</v>
      </c>
      <c r="C40" s="215"/>
      <c r="D40" s="325" t="s">
        <v>408</v>
      </c>
      <c r="E40" s="325" t="s">
        <v>408</v>
      </c>
      <c r="F40" s="325" t="s">
        <v>408</v>
      </c>
      <c r="G40" s="325" t="s">
        <v>408</v>
      </c>
      <c r="H40" s="325" t="s">
        <v>408</v>
      </c>
      <c r="I40" s="325" t="s">
        <v>408</v>
      </c>
      <c r="J40" s="325" t="s">
        <v>408</v>
      </c>
      <c r="K40" s="325" t="s">
        <v>408</v>
      </c>
      <c r="L40" s="325" t="s">
        <v>408</v>
      </c>
      <c r="M40" s="325" t="s">
        <v>408</v>
      </c>
      <c r="N40" s="325" t="s">
        <v>408</v>
      </c>
      <c r="O40" s="43"/>
      <c r="P40" s="26"/>
      <c r="U40" s="11"/>
      <c r="V40" s="138"/>
      <c r="W40" s="11"/>
      <c r="X40" s="138"/>
      <c r="Y40" s="11"/>
      <c r="Z40" s="138"/>
      <c r="AA40" s="162"/>
      <c r="AB40" s="138"/>
      <c r="AG40" s="11"/>
      <c r="AH40" s="169"/>
      <c r="AI40" s="11"/>
      <c r="AJ40" s="169"/>
      <c r="AK40" s="11"/>
      <c r="AL40" s="169"/>
      <c r="AM40" s="11"/>
      <c r="AN40" s="169"/>
    </row>
    <row r="41" spans="1:40" s="4" customFormat="1" ht="24.95" customHeight="1">
      <c r="A41" s="212" t="s">
        <v>413</v>
      </c>
      <c r="B41" s="200" t="s">
        <v>6</v>
      </c>
      <c r="C41" s="201"/>
      <c r="D41" s="140" t="s">
        <v>370</v>
      </c>
      <c r="E41" s="140" t="s">
        <v>371</v>
      </c>
      <c r="F41" s="140" t="s">
        <v>372</v>
      </c>
      <c r="G41" s="140" t="s">
        <v>373</v>
      </c>
      <c r="H41" s="140" t="s">
        <v>374</v>
      </c>
      <c r="I41" s="140" t="s">
        <v>375</v>
      </c>
      <c r="J41" s="140" t="s">
        <v>376</v>
      </c>
      <c r="K41" s="140" t="s">
        <v>377</v>
      </c>
      <c r="L41" s="140" t="s">
        <v>378</v>
      </c>
      <c r="M41" s="140" t="s">
        <v>379</v>
      </c>
      <c r="N41" s="140" t="s">
        <v>380</v>
      </c>
      <c r="O41" s="42"/>
      <c r="U41" s="158"/>
      <c r="V41" s="138"/>
      <c r="W41" s="158"/>
      <c r="X41" s="138"/>
      <c r="Y41" s="163"/>
      <c r="Z41" s="170"/>
      <c r="AA41" s="11"/>
      <c r="AB41" s="138"/>
      <c r="AG41" s="11"/>
      <c r="AH41" s="169"/>
      <c r="AI41" s="162"/>
      <c r="AJ41" s="170"/>
      <c r="AK41" s="11"/>
      <c r="AL41" s="169"/>
      <c r="AM41" s="11"/>
      <c r="AN41" s="169"/>
    </row>
    <row r="42" spans="1:40" s="4" customFormat="1" ht="24.95" customHeight="1">
      <c r="A42" s="213"/>
      <c r="B42" s="214" t="s">
        <v>407</v>
      </c>
      <c r="C42" s="215"/>
      <c r="D42" s="325" t="s">
        <v>408</v>
      </c>
      <c r="E42" s="325" t="s">
        <v>408</v>
      </c>
      <c r="F42" s="325" t="s">
        <v>408</v>
      </c>
      <c r="G42" s="325" t="s">
        <v>408</v>
      </c>
      <c r="H42" s="325" t="s">
        <v>408</v>
      </c>
      <c r="I42" s="325" t="s">
        <v>408</v>
      </c>
      <c r="J42" s="325" t="s">
        <v>408</v>
      </c>
      <c r="K42" s="325" t="s">
        <v>408</v>
      </c>
      <c r="L42" s="325" t="s">
        <v>408</v>
      </c>
      <c r="M42" s="325" t="s">
        <v>408</v>
      </c>
      <c r="N42" s="325" t="s">
        <v>408</v>
      </c>
      <c r="O42" s="43"/>
      <c r="P42" s="26"/>
      <c r="U42" s="11"/>
      <c r="V42" s="138"/>
      <c r="W42" s="11"/>
      <c r="X42" s="138"/>
      <c r="Y42" s="10"/>
      <c r="Z42" s="10"/>
      <c r="AA42" s="11"/>
      <c r="AB42" s="138"/>
      <c r="AG42" s="11"/>
      <c r="AH42" s="169"/>
      <c r="AI42" s="11"/>
      <c r="AJ42" s="169"/>
      <c r="AK42" s="11"/>
      <c r="AL42" s="169"/>
      <c r="AM42" s="162"/>
      <c r="AN42" s="170"/>
    </row>
    <row r="43" spans="1:40" ht="24.95" customHeight="1">
      <c r="U43" s="158"/>
      <c r="V43" s="138"/>
      <c r="W43" s="11"/>
      <c r="X43" s="138"/>
      <c r="Y43" s="10"/>
      <c r="Z43" s="10"/>
      <c r="AA43" s="3"/>
      <c r="AB43" s="3"/>
      <c r="AG43" s="11"/>
      <c r="AH43" s="169"/>
      <c r="AI43" s="11"/>
      <c r="AJ43" s="169"/>
      <c r="AK43" s="11"/>
      <c r="AL43" s="169"/>
      <c r="AM43" s="11"/>
      <c r="AN43" s="169"/>
    </row>
    <row r="44" spans="1:40" s="3" customFormat="1" ht="24.95" customHeight="1">
      <c r="A44" s="48" t="s">
        <v>418</v>
      </c>
      <c r="B44" s="49"/>
      <c r="C44" s="50"/>
      <c r="D44" s="50" t="s">
        <v>173</v>
      </c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0"/>
      <c r="S44" s="5"/>
      <c r="T44" s="147"/>
      <c r="U44" s="11"/>
      <c r="V44" s="138"/>
      <c r="W44" s="11"/>
      <c r="X44" s="138"/>
      <c r="Y44" s="10"/>
      <c r="Z44" s="10"/>
      <c r="AA44" s="217"/>
      <c r="AB44" s="217"/>
      <c r="AG44" s="162"/>
      <c r="AH44" s="170"/>
      <c r="AI44" s="11"/>
      <c r="AJ44" s="169"/>
      <c r="AK44" s="11"/>
      <c r="AL44" s="169"/>
    </row>
    <row r="45" spans="1:40" s="4" customFormat="1" ht="24.95" customHeight="1">
      <c r="A45" s="202" t="s">
        <v>28</v>
      </c>
      <c r="B45" s="203"/>
      <c r="C45" s="204"/>
      <c r="D45" s="126" t="s">
        <v>381</v>
      </c>
      <c r="E45" s="126" t="s">
        <v>382</v>
      </c>
      <c r="F45" s="126" t="s">
        <v>383</v>
      </c>
      <c r="G45" s="126" t="s">
        <v>384</v>
      </c>
      <c r="H45" s="126" t="s">
        <v>385</v>
      </c>
      <c r="I45" s="126" t="s">
        <v>386</v>
      </c>
      <c r="J45" s="126" t="s">
        <v>387</v>
      </c>
      <c r="K45" s="126" t="s">
        <v>388</v>
      </c>
      <c r="L45" s="126" t="s">
        <v>389</v>
      </c>
      <c r="M45" s="126" t="s">
        <v>390</v>
      </c>
      <c r="N45" s="126" t="s">
        <v>391</v>
      </c>
      <c r="O45" s="208" t="s">
        <v>1</v>
      </c>
      <c r="R45" s="141"/>
      <c r="S45" s="216"/>
      <c r="T45" s="216"/>
      <c r="U45" s="11"/>
      <c r="V45" s="138"/>
      <c r="W45" s="217"/>
      <c r="X45" s="217"/>
      <c r="Y45" s="10"/>
      <c r="Z45" s="10"/>
      <c r="AA45" s="217"/>
      <c r="AB45" s="220"/>
      <c r="AC45" s="217"/>
      <c r="AD45" s="217"/>
      <c r="AE45" s="216"/>
      <c r="AF45" s="217"/>
      <c r="AG45" s="11"/>
      <c r="AH45" s="169"/>
      <c r="AI45" s="11"/>
      <c r="AJ45" s="169"/>
      <c r="AK45" s="148"/>
    </row>
    <row r="46" spans="1:40" s="4" customFormat="1" ht="24.95" customHeight="1">
      <c r="A46" s="205"/>
      <c r="B46" s="206"/>
      <c r="C46" s="207"/>
      <c r="D46" s="127" t="s">
        <v>392</v>
      </c>
      <c r="E46" s="127" t="s">
        <v>393</v>
      </c>
      <c r="F46" s="127" t="s">
        <v>394</v>
      </c>
      <c r="G46" s="127" t="s">
        <v>395</v>
      </c>
      <c r="H46" s="127" t="s">
        <v>396</v>
      </c>
      <c r="I46" s="127" t="s">
        <v>397</v>
      </c>
      <c r="J46" s="127" t="s">
        <v>398</v>
      </c>
      <c r="K46" s="127" t="s">
        <v>399</v>
      </c>
      <c r="L46" s="127" t="s">
        <v>400</v>
      </c>
      <c r="M46" s="127" t="s">
        <v>401</v>
      </c>
      <c r="N46" s="127" t="s">
        <v>402</v>
      </c>
      <c r="O46" s="209"/>
      <c r="R46" s="142"/>
      <c r="S46" s="11"/>
      <c r="T46" s="138"/>
      <c r="U46" s="11"/>
      <c r="V46" s="138"/>
      <c r="W46" s="216"/>
      <c r="X46" s="217"/>
      <c r="Y46" s="10"/>
      <c r="Z46" s="10"/>
      <c r="AA46" s="11"/>
      <c r="AB46" s="138"/>
      <c r="AC46" s="11"/>
      <c r="AD46" s="138"/>
      <c r="AE46" s="11"/>
      <c r="AF46" s="138"/>
      <c r="AG46" s="11"/>
      <c r="AH46" s="169"/>
      <c r="AI46" s="11"/>
      <c r="AJ46" s="169"/>
      <c r="AK46" s="11"/>
      <c r="AL46" s="138"/>
    </row>
    <row r="47" spans="1:40" s="4" customFormat="1" ht="24.95" customHeight="1">
      <c r="A47" s="205"/>
      <c r="B47" s="206"/>
      <c r="C47" s="207"/>
      <c r="D47" s="127">
        <v>0</v>
      </c>
      <c r="E47" s="127">
        <v>0</v>
      </c>
      <c r="F47" s="127">
        <v>0</v>
      </c>
      <c r="G47" s="127">
        <v>0</v>
      </c>
      <c r="H47" s="127">
        <v>0</v>
      </c>
      <c r="I47" s="127" t="s">
        <v>403</v>
      </c>
      <c r="J47" s="127">
        <v>0</v>
      </c>
      <c r="K47" s="127">
        <v>0</v>
      </c>
      <c r="L47" s="127">
        <v>0</v>
      </c>
      <c r="M47" s="127" t="s">
        <v>404</v>
      </c>
      <c r="N47" s="127">
        <v>0</v>
      </c>
      <c r="O47" s="209"/>
      <c r="S47" s="216"/>
      <c r="T47" s="216"/>
      <c r="W47" s="11"/>
      <c r="X47" s="138"/>
      <c r="Y47" s="10"/>
      <c r="Z47" s="10"/>
      <c r="AA47" s="216"/>
      <c r="AB47" s="220"/>
      <c r="AC47" s="11"/>
      <c r="AD47" s="138"/>
      <c r="AG47" s="11"/>
      <c r="AH47" s="169"/>
      <c r="AI47" s="11"/>
      <c r="AJ47" s="169"/>
      <c r="AK47" s="11"/>
      <c r="AL47" s="138"/>
    </row>
    <row r="48" spans="1:40" s="4" customFormat="1" ht="24.95" customHeight="1">
      <c r="A48" s="221" t="s">
        <v>101</v>
      </c>
      <c r="B48" s="200" t="s">
        <v>6</v>
      </c>
      <c r="C48" s="201"/>
      <c r="D48" s="145" t="s">
        <v>182</v>
      </c>
      <c r="E48" s="145" t="s">
        <v>184</v>
      </c>
      <c r="F48" s="145" t="s">
        <v>189</v>
      </c>
      <c r="G48" s="145" t="s">
        <v>194</v>
      </c>
      <c r="H48" s="145" t="s">
        <v>199</v>
      </c>
      <c r="I48" s="145" t="s">
        <v>204</v>
      </c>
      <c r="J48" s="145" t="s">
        <v>208</v>
      </c>
      <c r="K48" s="145" t="s">
        <v>213</v>
      </c>
      <c r="L48" s="145" t="s">
        <v>218</v>
      </c>
      <c r="M48" s="145" t="s">
        <v>223</v>
      </c>
      <c r="N48" s="53" t="s">
        <v>229</v>
      </c>
      <c r="O48" s="42"/>
      <c r="U48" s="158"/>
      <c r="V48" s="138"/>
      <c r="W48" s="158"/>
      <c r="X48" s="138"/>
      <c r="Y48" s="10"/>
      <c r="Z48" s="10"/>
      <c r="AA48" s="216"/>
      <c r="AB48" s="220"/>
      <c r="AE48" s="162"/>
      <c r="AF48" s="138"/>
      <c r="AG48" s="11"/>
      <c r="AH48" s="138"/>
      <c r="AI48" s="11"/>
      <c r="AJ48" s="169"/>
      <c r="AK48" s="162"/>
      <c r="AL48" s="138"/>
      <c r="AM48" s="162"/>
      <c r="AN48" s="138"/>
    </row>
    <row r="49" spans="1:40" s="4" customFormat="1" ht="24.95" customHeight="1">
      <c r="A49" s="222"/>
      <c r="B49" s="214" t="s">
        <v>409</v>
      </c>
      <c r="C49" s="215"/>
      <c r="D49" s="325" t="s">
        <v>408</v>
      </c>
      <c r="E49" s="325" t="s">
        <v>408</v>
      </c>
      <c r="F49" s="325" t="s">
        <v>408</v>
      </c>
      <c r="G49" s="325" t="s">
        <v>408</v>
      </c>
      <c r="H49" s="325" t="s">
        <v>408</v>
      </c>
      <c r="I49" s="325" t="s">
        <v>408</v>
      </c>
      <c r="J49" s="325" t="s">
        <v>408</v>
      </c>
      <c r="K49" s="325" t="s">
        <v>408</v>
      </c>
      <c r="L49" s="325" t="s">
        <v>408</v>
      </c>
      <c r="M49" s="325" t="s">
        <v>408</v>
      </c>
      <c r="N49" s="325" t="s">
        <v>408</v>
      </c>
      <c r="O49" s="43"/>
      <c r="P49" s="26"/>
      <c r="S49" s="11"/>
      <c r="T49" s="138"/>
      <c r="U49" s="11"/>
      <c r="V49" s="138"/>
      <c r="W49" s="11"/>
      <c r="X49" s="138"/>
      <c r="Y49" s="167"/>
      <c r="Z49" s="167"/>
      <c r="AA49" s="11"/>
      <c r="AB49" s="138"/>
      <c r="AE49" s="11"/>
      <c r="AF49" s="138"/>
      <c r="AG49" s="148"/>
      <c r="AH49" s="144"/>
      <c r="AI49" s="11"/>
      <c r="AJ49" s="169"/>
      <c r="AK49" s="11"/>
      <c r="AL49" s="138"/>
      <c r="AM49" s="11"/>
      <c r="AN49" s="138"/>
    </row>
    <row r="50" spans="1:40" s="4" customFormat="1" ht="24.95" customHeight="1">
      <c r="A50" s="224" t="s">
        <v>104</v>
      </c>
      <c r="B50" s="200" t="s">
        <v>6</v>
      </c>
      <c r="C50" s="201"/>
      <c r="D50" s="145"/>
      <c r="E50" s="145" t="s">
        <v>185</v>
      </c>
      <c r="F50" s="145" t="s">
        <v>190</v>
      </c>
      <c r="G50" s="145" t="s">
        <v>195</v>
      </c>
      <c r="H50" s="145" t="s">
        <v>200</v>
      </c>
      <c r="I50" s="145" t="s">
        <v>205</v>
      </c>
      <c r="J50" s="145" t="s">
        <v>209</v>
      </c>
      <c r="K50" s="145" t="s">
        <v>214</v>
      </c>
      <c r="L50" s="171" t="s">
        <v>219</v>
      </c>
      <c r="M50" s="145" t="s">
        <v>224</v>
      </c>
      <c r="N50" s="53" t="s">
        <v>230</v>
      </c>
      <c r="O50" s="42"/>
      <c r="U50" s="158"/>
      <c r="V50" s="138"/>
      <c r="W50" s="158"/>
      <c r="X50" s="138"/>
      <c r="Y50" s="162"/>
      <c r="Z50" s="138"/>
      <c r="AA50" s="11"/>
      <c r="AB50" s="138"/>
      <c r="AE50" s="11"/>
      <c r="AF50" s="138"/>
      <c r="AG50" s="148"/>
      <c r="AI50" s="162"/>
      <c r="AJ50" s="138"/>
      <c r="AK50" s="11"/>
      <c r="AL50" s="138"/>
      <c r="AM50" s="11"/>
      <c r="AN50" s="138"/>
    </row>
    <row r="51" spans="1:40" s="4" customFormat="1" ht="24.95" customHeight="1">
      <c r="A51" s="225"/>
      <c r="B51" s="214" t="s">
        <v>409</v>
      </c>
      <c r="C51" s="215"/>
      <c r="D51" s="325" t="s">
        <v>408</v>
      </c>
      <c r="E51" s="325" t="s">
        <v>408</v>
      </c>
      <c r="F51" s="325" t="s">
        <v>408</v>
      </c>
      <c r="G51" s="325" t="s">
        <v>408</v>
      </c>
      <c r="H51" s="325" t="s">
        <v>408</v>
      </c>
      <c r="I51" s="325" t="s">
        <v>408</v>
      </c>
      <c r="J51" s="325" t="s">
        <v>408</v>
      </c>
      <c r="K51" s="325" t="s">
        <v>408</v>
      </c>
      <c r="L51" s="325" t="s">
        <v>408</v>
      </c>
      <c r="M51" s="325" t="s">
        <v>408</v>
      </c>
      <c r="N51" s="325" t="s">
        <v>408</v>
      </c>
      <c r="O51" s="43"/>
      <c r="P51" s="26"/>
      <c r="U51" s="11"/>
      <c r="V51" s="138"/>
      <c r="W51" s="11"/>
      <c r="X51" s="138"/>
      <c r="Y51" s="11"/>
      <c r="Z51" s="138"/>
      <c r="AA51" s="11"/>
      <c r="AB51" s="138"/>
      <c r="AE51" s="11"/>
      <c r="AF51" s="138"/>
      <c r="AG51" s="11"/>
      <c r="AH51" s="138"/>
      <c r="AI51" s="11"/>
      <c r="AJ51" s="138"/>
      <c r="AK51" s="162"/>
      <c r="AL51" s="138"/>
    </row>
    <row r="52" spans="1:40" s="4" customFormat="1" ht="24.95" customHeight="1">
      <c r="A52" s="224" t="s">
        <v>99</v>
      </c>
      <c r="B52" s="200" t="s">
        <v>6</v>
      </c>
      <c r="C52" s="201"/>
      <c r="D52" s="145" t="s">
        <v>183</v>
      </c>
      <c r="E52" s="145" t="s">
        <v>186</v>
      </c>
      <c r="F52" s="145" t="s">
        <v>191</v>
      </c>
      <c r="G52" s="145" t="s">
        <v>196</v>
      </c>
      <c r="H52" s="145" t="s">
        <v>201</v>
      </c>
      <c r="I52" s="145" t="s">
        <v>206</v>
      </c>
      <c r="J52" s="145" t="s">
        <v>210</v>
      </c>
      <c r="K52" s="145" t="s">
        <v>215</v>
      </c>
      <c r="L52" s="145" t="s">
        <v>220</v>
      </c>
      <c r="M52" s="145" t="s">
        <v>225</v>
      </c>
      <c r="N52" s="53" t="s">
        <v>231</v>
      </c>
      <c r="O52" s="42"/>
      <c r="U52" s="158"/>
      <c r="V52" s="138"/>
      <c r="W52" s="158"/>
      <c r="X52" s="138"/>
      <c r="Y52" s="162"/>
      <c r="Z52" s="138"/>
      <c r="AA52" s="162"/>
      <c r="AB52" s="138"/>
      <c r="AE52" s="11"/>
      <c r="AF52" s="138"/>
      <c r="AG52" s="11"/>
      <c r="AH52" s="138"/>
      <c r="AI52" s="11"/>
      <c r="AJ52" s="138"/>
      <c r="AK52" s="162"/>
      <c r="AL52" s="138"/>
    </row>
    <row r="53" spans="1:40" s="4" customFormat="1" ht="24.95" customHeight="1">
      <c r="A53" s="225"/>
      <c r="B53" s="214" t="s">
        <v>409</v>
      </c>
      <c r="C53" s="215"/>
      <c r="D53" s="325" t="s">
        <v>408</v>
      </c>
      <c r="E53" s="325" t="s">
        <v>408</v>
      </c>
      <c r="F53" s="325" t="s">
        <v>408</v>
      </c>
      <c r="G53" s="325" t="s">
        <v>408</v>
      </c>
      <c r="H53" s="325" t="s">
        <v>408</v>
      </c>
      <c r="I53" s="325" t="s">
        <v>408</v>
      </c>
      <c r="J53" s="325" t="s">
        <v>408</v>
      </c>
      <c r="K53" s="325" t="s">
        <v>408</v>
      </c>
      <c r="L53" s="325" t="s">
        <v>408</v>
      </c>
      <c r="M53" s="325" t="s">
        <v>408</v>
      </c>
      <c r="N53" s="325" t="s">
        <v>408</v>
      </c>
      <c r="O53" s="43"/>
      <c r="P53" s="26"/>
      <c r="U53" s="11"/>
      <c r="V53" s="138"/>
      <c r="W53" s="11"/>
      <c r="X53" s="138"/>
      <c r="Y53" s="11"/>
      <c r="Z53" s="138"/>
      <c r="AA53" s="11"/>
      <c r="AB53" s="138"/>
      <c r="AE53" s="162"/>
      <c r="AF53" s="138"/>
      <c r="AG53" s="162"/>
      <c r="AH53" s="138"/>
      <c r="AI53" s="162"/>
      <c r="AJ53" s="138"/>
      <c r="AK53" s="11"/>
      <c r="AL53" s="138"/>
    </row>
    <row r="54" spans="1:40" s="4" customFormat="1" ht="24.95" customHeight="1">
      <c r="A54" s="212" t="s">
        <v>102</v>
      </c>
      <c r="B54" s="200" t="s">
        <v>6</v>
      </c>
      <c r="C54" s="201"/>
      <c r="D54" s="145" t="s">
        <v>179</v>
      </c>
      <c r="E54" s="145" t="s">
        <v>187</v>
      </c>
      <c r="F54" s="145" t="s">
        <v>192</v>
      </c>
      <c r="G54" s="145" t="s">
        <v>197</v>
      </c>
      <c r="H54" s="145" t="s">
        <v>202</v>
      </c>
      <c r="I54" s="145" t="s">
        <v>207</v>
      </c>
      <c r="J54" s="145" t="s">
        <v>211</v>
      </c>
      <c r="K54" s="145" t="s">
        <v>216</v>
      </c>
      <c r="L54" s="145" t="s">
        <v>221</v>
      </c>
      <c r="M54" s="145" t="s">
        <v>227</v>
      </c>
      <c r="N54" s="53" t="s">
        <v>232</v>
      </c>
      <c r="O54" s="42"/>
      <c r="U54" s="11"/>
      <c r="V54" s="138"/>
      <c r="W54" s="11"/>
      <c r="X54" s="138"/>
      <c r="Y54" s="10"/>
      <c r="Z54" s="10"/>
      <c r="AC54" s="11"/>
      <c r="AD54" s="138"/>
      <c r="AE54" s="11"/>
      <c r="AF54" s="138"/>
      <c r="AG54" s="11"/>
      <c r="AH54" s="138"/>
      <c r="AI54" s="162"/>
      <c r="AJ54" s="138"/>
      <c r="AK54" s="137"/>
    </row>
    <row r="55" spans="1:40" s="4" customFormat="1" ht="24.95" customHeight="1">
      <c r="A55" s="213"/>
      <c r="B55" s="214" t="s">
        <v>409</v>
      </c>
      <c r="C55" s="215"/>
      <c r="D55" s="325" t="s">
        <v>408</v>
      </c>
      <c r="E55" s="325" t="s">
        <v>408</v>
      </c>
      <c r="F55" s="325" t="s">
        <v>408</v>
      </c>
      <c r="G55" s="325" t="s">
        <v>408</v>
      </c>
      <c r="H55" s="325" t="s">
        <v>408</v>
      </c>
      <c r="I55" s="325" t="s">
        <v>408</v>
      </c>
      <c r="J55" s="325" t="s">
        <v>408</v>
      </c>
      <c r="K55" s="325" t="s">
        <v>408</v>
      </c>
      <c r="L55" s="325" t="s">
        <v>408</v>
      </c>
      <c r="M55" s="325" t="s">
        <v>408</v>
      </c>
      <c r="N55" s="325" t="s">
        <v>408</v>
      </c>
      <c r="O55" s="43"/>
      <c r="P55" s="26"/>
      <c r="U55" s="11"/>
      <c r="V55" s="138"/>
      <c r="Y55" s="10"/>
      <c r="Z55" s="10"/>
      <c r="AC55" s="162"/>
      <c r="AD55" s="138"/>
      <c r="AE55" s="162"/>
      <c r="AF55" s="138"/>
      <c r="AI55" s="11"/>
      <c r="AJ55" s="138"/>
      <c r="AK55" s="11"/>
      <c r="AL55" s="138"/>
    </row>
    <row r="56" spans="1:40" s="4" customFormat="1" ht="24.95" customHeight="1">
      <c r="A56" s="212" t="s">
        <v>103</v>
      </c>
      <c r="B56" s="200" t="s">
        <v>6</v>
      </c>
      <c r="C56" s="201"/>
      <c r="D56" s="145" t="s">
        <v>180</v>
      </c>
      <c r="E56" s="145" t="s">
        <v>188</v>
      </c>
      <c r="F56" s="145" t="s">
        <v>193</v>
      </c>
      <c r="G56" s="145" t="s">
        <v>198</v>
      </c>
      <c r="H56" s="145" t="s">
        <v>203</v>
      </c>
      <c r="I56" s="145"/>
      <c r="J56" s="145" t="s">
        <v>212</v>
      </c>
      <c r="K56" s="145" t="s">
        <v>217</v>
      </c>
      <c r="L56" s="145" t="s">
        <v>222</v>
      </c>
      <c r="M56" s="145" t="s">
        <v>228</v>
      </c>
      <c r="N56" s="53" t="s">
        <v>233</v>
      </c>
      <c r="O56" s="42"/>
      <c r="U56" s="11"/>
      <c r="V56" s="138"/>
      <c r="Y56" s="10"/>
      <c r="Z56" s="10"/>
      <c r="AE56" s="11"/>
      <c r="AF56" s="138"/>
      <c r="AI56" s="11"/>
      <c r="AJ56" s="138"/>
    </row>
    <row r="57" spans="1:40" s="4" customFormat="1" ht="24.95" customHeight="1">
      <c r="A57" s="213"/>
      <c r="B57" s="214" t="s">
        <v>409</v>
      </c>
      <c r="C57" s="215"/>
      <c r="D57" s="325" t="s">
        <v>408</v>
      </c>
      <c r="E57" s="325" t="s">
        <v>408</v>
      </c>
      <c r="F57" s="325" t="s">
        <v>408</v>
      </c>
      <c r="G57" s="325" t="s">
        <v>408</v>
      </c>
      <c r="H57" s="325" t="s">
        <v>408</v>
      </c>
      <c r="I57" s="325" t="s">
        <v>408</v>
      </c>
      <c r="J57" s="325" t="s">
        <v>408</v>
      </c>
      <c r="K57" s="325" t="s">
        <v>408</v>
      </c>
      <c r="L57" s="325" t="s">
        <v>408</v>
      </c>
      <c r="M57" s="325" t="s">
        <v>408</v>
      </c>
      <c r="N57" s="325" t="s">
        <v>408</v>
      </c>
      <c r="O57" s="43"/>
      <c r="P57" s="26"/>
      <c r="W57" s="5"/>
      <c r="X57" s="5"/>
      <c r="Y57" s="10"/>
      <c r="Z57" s="10"/>
      <c r="AE57" s="162"/>
      <c r="AF57" s="138"/>
      <c r="AI57" s="162"/>
      <c r="AJ57" s="138"/>
    </row>
    <row r="58" spans="1:40" s="4" customFormat="1" ht="24.95" customHeight="1">
      <c r="A58" s="212" t="s">
        <v>100</v>
      </c>
      <c r="B58" s="200" t="s">
        <v>6</v>
      </c>
      <c r="C58" s="201"/>
      <c r="D58" s="145"/>
      <c r="E58" s="145"/>
      <c r="F58" s="145"/>
      <c r="G58" s="145"/>
      <c r="H58" s="145"/>
      <c r="I58" s="145"/>
      <c r="J58" s="145"/>
      <c r="K58" s="145"/>
      <c r="L58" s="53"/>
      <c r="M58" s="53"/>
      <c r="N58" s="53"/>
      <c r="O58" s="42"/>
      <c r="W58" s="5"/>
      <c r="X58" s="5"/>
      <c r="Y58" s="10"/>
      <c r="Z58" s="10"/>
      <c r="AE58" s="11"/>
      <c r="AF58" s="138"/>
    </row>
    <row r="59" spans="1:40" s="4" customFormat="1" ht="24.95" customHeight="1">
      <c r="A59" s="213"/>
      <c r="B59" s="214" t="s">
        <v>409</v>
      </c>
      <c r="C59" s="215"/>
      <c r="D59" s="325" t="s">
        <v>408</v>
      </c>
      <c r="E59" s="325" t="s">
        <v>408</v>
      </c>
      <c r="F59" s="325" t="s">
        <v>408</v>
      </c>
      <c r="G59" s="325" t="s">
        <v>408</v>
      </c>
      <c r="H59" s="325" t="s">
        <v>408</v>
      </c>
      <c r="I59" s="325" t="s">
        <v>408</v>
      </c>
      <c r="J59" s="325" t="s">
        <v>408</v>
      </c>
      <c r="K59" s="325" t="s">
        <v>408</v>
      </c>
      <c r="L59" s="325" t="s">
        <v>408</v>
      </c>
      <c r="M59" s="325" t="s">
        <v>408</v>
      </c>
      <c r="N59" s="325" t="s">
        <v>408</v>
      </c>
      <c r="O59" s="43"/>
      <c r="P59" s="26"/>
      <c r="W59" s="5"/>
      <c r="X59" s="5"/>
      <c r="Y59" s="10"/>
      <c r="Z59" s="10"/>
    </row>
    <row r="60" spans="1:40" ht="20.100000000000001" customHeight="1">
      <c r="U60" s="4"/>
      <c r="V60" s="4"/>
      <c r="Y60" s="10"/>
      <c r="Z60" s="10"/>
    </row>
    <row r="61" spans="1:40" ht="20.100000000000001" customHeight="1">
      <c r="U61" s="4"/>
      <c r="V61" s="4"/>
      <c r="Y61" s="10"/>
      <c r="Z61" s="10"/>
    </row>
    <row r="62" spans="1:40" ht="20.100000000000001" customHeight="1">
      <c r="U62" s="4"/>
      <c r="V62" s="4"/>
      <c r="Y62" s="10"/>
      <c r="Z62" s="10"/>
    </row>
    <row r="63" spans="1:40" ht="20.100000000000001" customHeight="1">
      <c r="U63" s="4"/>
      <c r="V63" s="4"/>
      <c r="Y63" s="10"/>
      <c r="Z63" s="10"/>
    </row>
    <row r="64" spans="1:40" ht="20.100000000000001" customHeight="1">
      <c r="U64" s="4"/>
      <c r="V64" s="4"/>
      <c r="Y64" s="10"/>
      <c r="Z64" s="10"/>
    </row>
    <row r="65" spans="21:26" ht="20.100000000000001" customHeight="1">
      <c r="U65" s="4"/>
      <c r="V65" s="4"/>
      <c r="Y65" s="10"/>
      <c r="Z65" s="10"/>
    </row>
    <row r="66" spans="21:26" ht="20.100000000000001" customHeight="1">
      <c r="Y66" s="10"/>
      <c r="Z66" s="10"/>
    </row>
    <row r="67" spans="21:26" ht="20.100000000000001" customHeight="1">
      <c r="Y67" s="10"/>
      <c r="Z67" s="10"/>
    </row>
  </sheetData>
  <mergeCells count="101">
    <mergeCell ref="AK28:AL28"/>
    <mergeCell ref="AK30:AL30"/>
    <mergeCell ref="W46:X46"/>
    <mergeCell ref="AA47:AB47"/>
    <mergeCell ref="W28:X28"/>
    <mergeCell ref="AI28:AJ28"/>
    <mergeCell ref="AE33:AF33"/>
    <mergeCell ref="AE45:AF45"/>
    <mergeCell ref="AE38:AF38"/>
    <mergeCell ref="AA44:AB44"/>
    <mergeCell ref="AC45:AD45"/>
    <mergeCell ref="AA45:AB45"/>
    <mergeCell ref="S33:T33"/>
    <mergeCell ref="S45:T45"/>
    <mergeCell ref="S47:T47"/>
    <mergeCell ref="AA48:AB48"/>
    <mergeCell ref="AE11:AF11"/>
    <mergeCell ref="S18:T18"/>
    <mergeCell ref="S28:T28"/>
    <mergeCell ref="S16:T16"/>
    <mergeCell ref="S20:T20"/>
    <mergeCell ref="W30:X30"/>
    <mergeCell ref="W45:X45"/>
    <mergeCell ref="S31:T31"/>
    <mergeCell ref="S4:T4"/>
    <mergeCell ref="S11:T11"/>
    <mergeCell ref="U4:V4"/>
    <mergeCell ref="W4:X4"/>
    <mergeCell ref="U11:V11"/>
    <mergeCell ref="W13:X13"/>
    <mergeCell ref="AC13:AD13"/>
    <mergeCell ref="W11:X11"/>
    <mergeCell ref="AA11:AB11"/>
    <mergeCell ref="AC11:AD11"/>
    <mergeCell ref="A58:A59"/>
    <mergeCell ref="B58:C58"/>
    <mergeCell ref="B59:C59"/>
    <mergeCell ref="A54:A55"/>
    <mergeCell ref="B54:C54"/>
    <mergeCell ref="B55:C55"/>
    <mergeCell ref="A56:A57"/>
    <mergeCell ref="B56:C56"/>
    <mergeCell ref="B57:C57"/>
    <mergeCell ref="A50:A51"/>
    <mergeCell ref="B50:C50"/>
    <mergeCell ref="B51:C51"/>
    <mergeCell ref="A52:A53"/>
    <mergeCell ref="B52:C52"/>
    <mergeCell ref="B53:C53"/>
    <mergeCell ref="A45:C47"/>
    <mergeCell ref="O45:O47"/>
    <mergeCell ref="A48:A49"/>
    <mergeCell ref="B48:C48"/>
    <mergeCell ref="B49:C49"/>
    <mergeCell ref="A41:A42"/>
    <mergeCell ref="B41:C41"/>
    <mergeCell ref="B42:C42"/>
    <mergeCell ref="B24:C24"/>
    <mergeCell ref="B25:C25"/>
    <mergeCell ref="A37:A38"/>
    <mergeCell ref="B37:C37"/>
    <mergeCell ref="B38:C38"/>
    <mergeCell ref="A39:A40"/>
    <mergeCell ref="B39:C39"/>
    <mergeCell ref="B40:C40"/>
    <mergeCell ref="A33:A34"/>
    <mergeCell ref="B33:C33"/>
    <mergeCell ref="B34:C34"/>
    <mergeCell ref="A35:A36"/>
    <mergeCell ref="B35:C35"/>
    <mergeCell ref="B36:C36"/>
    <mergeCell ref="O4:O6"/>
    <mergeCell ref="A7:C7"/>
    <mergeCell ref="A8:C8"/>
    <mergeCell ref="A4:C6"/>
    <mergeCell ref="O11:O13"/>
    <mergeCell ref="A18:A19"/>
    <mergeCell ref="B18:C18"/>
    <mergeCell ref="B19:C19"/>
    <mergeCell ref="B16:C16"/>
    <mergeCell ref="A14:A15"/>
    <mergeCell ref="A16:A17"/>
    <mergeCell ref="A11:C13"/>
    <mergeCell ref="B17:C17"/>
    <mergeCell ref="B14:C14"/>
    <mergeCell ref="B15:C15"/>
    <mergeCell ref="A20:A21"/>
    <mergeCell ref="B20:C20"/>
    <mergeCell ref="B21:C21"/>
    <mergeCell ref="AE28:AF28"/>
    <mergeCell ref="AE31:AF31"/>
    <mergeCell ref="AC28:AD28"/>
    <mergeCell ref="A28:C30"/>
    <mergeCell ref="O28:O30"/>
    <mergeCell ref="A31:A32"/>
    <mergeCell ref="B31:C31"/>
    <mergeCell ref="B32:C32"/>
    <mergeCell ref="A22:A23"/>
    <mergeCell ref="B22:C22"/>
    <mergeCell ref="B23:C23"/>
    <mergeCell ref="A24:A25"/>
  </mergeCells>
  <phoneticPr fontId="3" type="noConversion"/>
  <conditionalFormatting sqref="D11:K13 D28:L30">
    <cfRule type="cellIs" dxfId="30" priority="17" stopIfTrue="1" operator="equal">
      <formula>0</formula>
    </cfRule>
  </conditionalFormatting>
  <conditionalFormatting sqref="L11:L13">
    <cfRule type="cellIs" dxfId="29" priority="15" stopIfTrue="1" operator="equal">
      <formula>0</formula>
    </cfRule>
  </conditionalFormatting>
  <conditionalFormatting sqref="D45:K47">
    <cfRule type="cellIs" dxfId="28" priority="12" stopIfTrue="1" operator="equal">
      <formula>0</formula>
    </cfRule>
  </conditionalFormatting>
  <conditionalFormatting sqref="M11:M13">
    <cfRule type="cellIs" dxfId="27" priority="9" stopIfTrue="1" operator="equal">
      <formula>0</formula>
    </cfRule>
  </conditionalFormatting>
  <conditionalFormatting sqref="M28:M30">
    <cfRule type="cellIs" dxfId="26" priority="10" stopIfTrue="1" operator="equal">
      <formula>0</formula>
    </cfRule>
  </conditionalFormatting>
  <conditionalFormatting sqref="D4:M6">
    <cfRule type="cellIs" dxfId="25" priority="7" stopIfTrue="1" operator="equal">
      <formula>0</formula>
    </cfRule>
  </conditionalFormatting>
  <conditionalFormatting sqref="L45:L47">
    <cfRule type="cellIs" dxfId="24" priority="6" stopIfTrue="1" operator="equal">
      <formula>0</formula>
    </cfRule>
  </conditionalFormatting>
  <conditionalFormatting sqref="M45:M47">
    <cfRule type="cellIs" dxfId="23" priority="5" stopIfTrue="1" operator="equal">
      <formula>0</formula>
    </cfRule>
  </conditionalFormatting>
  <conditionalFormatting sqref="N11:N13">
    <cfRule type="cellIs" dxfId="22" priority="3" stopIfTrue="1" operator="equal">
      <formula>0</formula>
    </cfRule>
  </conditionalFormatting>
  <conditionalFormatting sqref="N28:N30">
    <cfRule type="cellIs" dxfId="21" priority="4" stopIfTrue="1" operator="equal">
      <formula>0</formula>
    </cfRule>
  </conditionalFormatting>
  <conditionalFormatting sqref="N4:N6">
    <cfRule type="cellIs" dxfId="20" priority="2" stopIfTrue="1" operator="equal">
      <formula>0</formula>
    </cfRule>
  </conditionalFormatting>
  <conditionalFormatting sqref="N45:N47">
    <cfRule type="cellIs" dxfId="19" priority="1" stopIfTrue="1" operator="equal">
      <formula>0</formula>
    </cfRule>
  </conditionalFormatting>
  <printOptions horizontalCentered="1"/>
  <pageMargins left="0.51181102362204722" right="0.51181102362204722" top="0.59055118110236227" bottom="0.39370078740157483" header="0.31496062992125984" footer="0.31496062992125984"/>
  <pageSetup paperSize="9" scale="69" orientation="landscape" r:id="rId1"/>
  <rowBreaks count="1" manualBreakCount="1">
    <brk id="25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55"/>
  <sheetViews>
    <sheetView view="pageBreakPreview" zoomScaleNormal="80" zoomScaleSheetLayoutView="100" workbookViewId="0">
      <pane ySplit="6" topLeftCell="A7" activePane="bottomLeft" state="frozen"/>
      <selection pane="bottomLeft" activeCell="L10" sqref="L10"/>
    </sheetView>
  </sheetViews>
  <sheetFormatPr defaultRowHeight="15.95" customHeight="1"/>
  <cols>
    <col min="1" max="4" width="4.125" style="96" customWidth="1"/>
    <col min="5" max="15" width="4.625" style="96" customWidth="1"/>
    <col min="16" max="16" width="5.625" style="96" customWidth="1"/>
    <col min="17" max="16384" width="9" style="96"/>
  </cols>
  <sheetData>
    <row r="1" spans="1:31" ht="24.95" customHeight="1">
      <c r="A1" s="182" t="s">
        <v>18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</row>
    <row r="2" spans="1:31" ht="21" customHeight="1">
      <c r="A2" s="183" t="s">
        <v>57</v>
      </c>
      <c r="B2" s="184"/>
      <c r="C2" s="185"/>
      <c r="D2" s="192" t="s">
        <v>19</v>
      </c>
      <c r="E2" s="172" t="e">
        <f>LEFT(#REF!,8)</f>
        <v>#REF!</v>
      </c>
      <c r="F2" s="172" t="e">
        <f>LEFT(#REF!,8)</f>
        <v>#REF!</v>
      </c>
      <c r="G2" s="173" t="e">
        <f>LEFT(#REF!,5)</f>
        <v>#REF!</v>
      </c>
      <c r="H2" s="174" t="e">
        <f>LEFT(#REF!,9)</f>
        <v>#REF!</v>
      </c>
      <c r="I2" s="179" t="e">
        <f>#REF!</f>
        <v>#REF!</v>
      </c>
      <c r="J2" s="174" t="e">
        <f>LEFT(#REF!,8)</f>
        <v>#REF!</v>
      </c>
      <c r="K2" s="179" t="e">
        <f>#REF!</f>
        <v>#REF!</v>
      </c>
      <c r="L2" s="179" t="e">
        <f>LEFT(#REF!,8)</f>
        <v>#REF!</v>
      </c>
      <c r="M2" s="174" t="e">
        <f>LEFT(#REF!,8)</f>
        <v>#REF!</v>
      </c>
      <c r="N2" s="179" t="e">
        <f>LEFT(#REF!,8)</f>
        <v>#REF!</v>
      </c>
      <c r="O2" s="174" t="e">
        <f>LEFT(#REF!,8)</f>
        <v>#REF!</v>
      </c>
      <c r="P2" s="195" t="s">
        <v>1</v>
      </c>
      <c r="Q2" s="95"/>
    </row>
    <row r="3" spans="1:31" ht="21" customHeight="1">
      <c r="A3" s="186"/>
      <c r="B3" s="187"/>
      <c r="C3" s="188"/>
      <c r="D3" s="193"/>
      <c r="E3" s="175" t="e">
        <f>#REF!</f>
        <v>#REF!</v>
      </c>
      <c r="F3" s="175" t="e">
        <f>#REF!</f>
        <v>#REF!</v>
      </c>
      <c r="G3" s="175" t="e">
        <f>#REF!</f>
        <v>#REF!</v>
      </c>
      <c r="H3" s="175" t="e">
        <f>#REF!</f>
        <v>#REF!</v>
      </c>
      <c r="I3" s="176" t="e">
        <f>#REF!</f>
        <v>#REF!</v>
      </c>
      <c r="J3" s="176" t="e">
        <f>#REF!</f>
        <v>#REF!</v>
      </c>
      <c r="K3" s="176" t="e">
        <f>#REF!</f>
        <v>#REF!</v>
      </c>
      <c r="L3" s="176" t="e">
        <f>#REF!</f>
        <v>#REF!</v>
      </c>
      <c r="M3" s="176" t="e">
        <f>#REF!</f>
        <v>#REF!</v>
      </c>
      <c r="N3" s="176" t="e">
        <f>#REF!</f>
        <v>#REF!</v>
      </c>
      <c r="O3" s="176" t="e">
        <f>#REF!</f>
        <v>#REF!</v>
      </c>
      <c r="P3" s="196"/>
      <c r="Q3" s="95"/>
    </row>
    <row r="4" spans="1:31" ht="21" customHeight="1">
      <c r="A4" s="186"/>
      <c r="B4" s="187"/>
      <c r="C4" s="188"/>
      <c r="D4" s="193"/>
      <c r="E4" s="175" t="e">
        <f>#REF!</f>
        <v>#REF!</v>
      </c>
      <c r="F4" s="175" t="e">
        <f>#REF!</f>
        <v>#REF!</v>
      </c>
      <c r="G4" s="175" t="e">
        <f>#REF!</f>
        <v>#REF!</v>
      </c>
      <c r="H4" s="175" t="e">
        <f>#REF!</f>
        <v>#REF!</v>
      </c>
      <c r="I4" s="176" t="e">
        <f>#REF!</f>
        <v>#REF!</v>
      </c>
      <c r="J4" s="176" t="e">
        <f>#REF!</f>
        <v>#REF!</v>
      </c>
      <c r="K4" s="176" t="e">
        <f>#REF!</f>
        <v>#REF!</v>
      </c>
      <c r="L4" s="176" t="e">
        <f>#REF!</f>
        <v>#REF!</v>
      </c>
      <c r="M4" s="176"/>
      <c r="N4" s="176"/>
      <c r="O4" s="176"/>
      <c r="P4" s="196"/>
      <c r="Q4" s="95"/>
    </row>
    <row r="5" spans="1:31" ht="21" customHeight="1">
      <c r="A5" s="186"/>
      <c r="B5" s="187"/>
      <c r="C5" s="188"/>
      <c r="D5" s="193"/>
      <c r="E5" s="175"/>
      <c r="F5" s="175" t="e">
        <f>#REF!</f>
        <v>#REF!</v>
      </c>
      <c r="G5" s="175" t="e">
        <f>#REF!</f>
        <v>#REF!</v>
      </c>
      <c r="H5" s="175" t="e">
        <f>#REF!</f>
        <v>#REF!</v>
      </c>
      <c r="I5" s="176" t="e">
        <f>#REF!</f>
        <v>#REF!</v>
      </c>
      <c r="J5" s="176" t="e">
        <f>#REF!</f>
        <v>#REF!</v>
      </c>
      <c r="K5" s="176" t="e">
        <f>#REF!</f>
        <v>#REF!</v>
      </c>
      <c r="L5" s="176" t="e">
        <f>#REF!</f>
        <v>#REF!</v>
      </c>
      <c r="M5" s="176"/>
      <c r="N5" s="176"/>
      <c r="O5" s="176"/>
      <c r="P5" s="196"/>
      <c r="Q5" s="95"/>
    </row>
    <row r="6" spans="1:31" ht="21" customHeight="1">
      <c r="A6" s="189"/>
      <c r="B6" s="190"/>
      <c r="C6" s="191"/>
      <c r="D6" s="194"/>
      <c r="E6" s="177" t="e">
        <f>#REF!</f>
        <v>#REF!</v>
      </c>
      <c r="F6" s="177" t="e">
        <f>#REF!</f>
        <v>#REF!</v>
      </c>
      <c r="G6" s="177" t="e">
        <f>#REF!</f>
        <v>#REF!</v>
      </c>
      <c r="H6" s="178" t="e">
        <f>#REF!</f>
        <v>#REF!</v>
      </c>
      <c r="I6" s="178" t="e">
        <f>#REF!</f>
        <v>#REF!</v>
      </c>
      <c r="J6" s="178" t="e">
        <f>#REF!</f>
        <v>#REF!</v>
      </c>
      <c r="K6" s="178" t="e">
        <f>#REF!</f>
        <v>#REF!</v>
      </c>
      <c r="L6" s="178"/>
      <c r="M6" s="178"/>
      <c r="N6" s="178"/>
      <c r="O6" s="178"/>
      <c r="P6" s="197"/>
      <c r="Q6" s="95"/>
      <c r="U6" s="96">
        <v>2</v>
      </c>
      <c r="V6" s="96">
        <v>2</v>
      </c>
      <c r="W6" s="96">
        <v>8</v>
      </c>
      <c r="X6" s="96">
        <v>9</v>
      </c>
      <c r="Y6" s="96">
        <v>2</v>
      </c>
      <c r="Z6" s="96">
        <v>11</v>
      </c>
      <c r="AA6" s="96">
        <v>2</v>
      </c>
      <c r="AB6" s="96">
        <v>2</v>
      </c>
      <c r="AC6" s="96">
        <v>10</v>
      </c>
      <c r="AD6" s="96">
        <v>2</v>
      </c>
      <c r="AE6" s="96">
        <v>1</v>
      </c>
    </row>
    <row r="7" spans="1:31" ht="30" customHeight="1">
      <c r="A7" s="198" t="s">
        <v>20</v>
      </c>
      <c r="B7" s="199"/>
      <c r="C7" s="199"/>
      <c r="D7" s="150"/>
      <c r="E7" s="112">
        <f>RANK(E8,$E$8:$O$8,0)</f>
        <v>11</v>
      </c>
      <c r="F7" s="112">
        <f t="shared" ref="F7:O7" si="0">RANK(F8,$E$8:$O$8,0)</f>
        <v>6</v>
      </c>
      <c r="G7" s="112">
        <f t="shared" si="0"/>
        <v>6</v>
      </c>
      <c r="H7" s="112">
        <f t="shared" si="0"/>
        <v>4</v>
      </c>
      <c r="I7" s="112">
        <f t="shared" si="0"/>
        <v>4</v>
      </c>
      <c r="J7" s="112">
        <f t="shared" si="0"/>
        <v>2</v>
      </c>
      <c r="K7" s="112">
        <f t="shared" si="0"/>
        <v>6</v>
      </c>
      <c r="L7" s="112">
        <f t="shared" si="0"/>
        <v>6</v>
      </c>
      <c r="M7" s="112">
        <f t="shared" si="0"/>
        <v>3</v>
      </c>
      <c r="N7" s="112">
        <f t="shared" si="0"/>
        <v>6</v>
      </c>
      <c r="O7" s="112">
        <f t="shared" si="0"/>
        <v>1</v>
      </c>
      <c r="P7" s="151"/>
    </row>
    <row r="8" spans="1:31" ht="30" customHeight="1">
      <c r="A8" s="227" t="s">
        <v>66</v>
      </c>
      <c r="B8" s="228"/>
      <c r="C8" s="229"/>
      <c r="D8" s="115"/>
      <c r="E8" s="117">
        <f>IFERROR(TRIMMEAN((E10,E12,E14,E16,E18),2/5),"")</f>
        <v>2.1999999999999997</v>
      </c>
      <c r="F8" s="117">
        <f>IFERROR(TRIMMEAN((F10,F12,F14,F16,F18),2/5),"")</f>
        <v>2.3000000000000003</v>
      </c>
      <c r="G8" s="117">
        <f>IFERROR(TRIMMEAN((G10,G12,G14,G16,G18),2/5),"")</f>
        <v>2.3000000000000003</v>
      </c>
      <c r="H8" s="117">
        <f>IFERROR(TRIMMEAN((H10,H12,H14,H16,H18),2/5),"")</f>
        <v>2.4</v>
      </c>
      <c r="I8" s="117">
        <f>IFERROR(TRIMMEAN((I10,I12,I14,I16,I18),2/5),"")</f>
        <v>2.4</v>
      </c>
      <c r="J8" s="117">
        <f>IFERROR(TRIMMEAN((J10,J12,J14,J16,J18),2/5),"")</f>
        <v>2.5000000000000004</v>
      </c>
      <c r="K8" s="117">
        <f>IFERROR(TRIMMEAN((K10,K12,K14,K16,K18),2/5),"")</f>
        <v>2.3000000000000003</v>
      </c>
      <c r="L8" s="117">
        <f>IFERROR(TRIMMEAN((L10,L12,L14,L16,L18),2/5),"")</f>
        <v>2.3000000000000003</v>
      </c>
      <c r="M8" s="117">
        <f>IFERROR(TRIMMEAN((M10,M12,M14,M16,M18),2/5),"")</f>
        <v>2.4999999999999996</v>
      </c>
      <c r="N8" s="117">
        <f>IFERROR(TRIMMEAN((N10,N12,N14,N16,N18),2/5),"")</f>
        <v>2.3000000000000003</v>
      </c>
      <c r="O8" s="117">
        <f>IFERROR(TRIMMEAN((O10,O12,O14,O16,O18),2/5),"")</f>
        <v>3</v>
      </c>
      <c r="P8" s="116" t="s">
        <v>165</v>
      </c>
    </row>
    <row r="9" spans="1:31" ht="30" customHeight="1">
      <c r="A9" s="230"/>
      <c r="B9" s="231"/>
      <c r="C9" s="232"/>
      <c r="D9" s="115"/>
      <c r="E9" s="117">
        <f>IFERROR(TRIMMEAN((E11,E13,E15,E17,E19),2/5),"")</f>
        <v>2.1999999999999997</v>
      </c>
      <c r="F9" s="117">
        <f>IFERROR(TRIMMEAN((F11,F13,F15,F17,F19),2/5),"")</f>
        <v>2.3000000000000003</v>
      </c>
      <c r="G9" s="117">
        <f>IFERROR(TRIMMEAN((G11,G13,G15,G17,G19),2/5),"")</f>
        <v>2.3000000000000003</v>
      </c>
      <c r="H9" s="117">
        <f>IFERROR(TRIMMEAN((H11,H13,H15,H17,H19),2/5),"")</f>
        <v>2.4</v>
      </c>
      <c r="I9" s="117">
        <f>IFERROR(TRIMMEAN((I11,I13,I15,I17,I19),2/5),"")</f>
        <v>2.4</v>
      </c>
      <c r="J9" s="117">
        <f>IFERROR(TRIMMEAN((J11,J13,J15,J17,J19),2/5),"")</f>
        <v>2.5000000000000004</v>
      </c>
      <c r="K9" s="117">
        <f>IFERROR(TRIMMEAN((K11,K13,K15,K17,K19),2/5),"")</f>
        <v>2.3000000000000003</v>
      </c>
      <c r="L9" s="117">
        <f>IFERROR(TRIMMEAN((L11,L13,L15,L17,L19),2/5),"")</f>
        <v>2.3000000000000003</v>
      </c>
      <c r="M9" s="117">
        <f>IFERROR(TRIMMEAN((M11,M13,M15,M17,M19),2/5),"")</f>
        <v>2.4999999999999996</v>
      </c>
      <c r="N9" s="117">
        <f>IFERROR(TRIMMEAN((N11,N13,N15,N17,N19),2/5),"")</f>
        <v>2.3000000000000003</v>
      </c>
      <c r="O9" s="117">
        <f>IFERROR(TRIMMEAN((O11,O13,O15,O17,O19),2/5),"")</f>
        <v>3</v>
      </c>
      <c r="P9" s="116"/>
    </row>
    <row r="10" spans="1:31" ht="30" customHeight="1">
      <c r="A10" s="241">
        <v>1</v>
      </c>
      <c r="B10" s="242"/>
      <c r="C10" s="98" t="s">
        <v>14</v>
      </c>
      <c r="D10" s="99">
        <f t="shared" ref="D10:O10" si="1">SUM(D11:D11)</f>
        <v>1</v>
      </c>
      <c r="E10" s="100">
        <f t="shared" si="1"/>
        <v>2.1</v>
      </c>
      <c r="F10" s="100">
        <f t="shared" si="1"/>
        <v>2.4</v>
      </c>
      <c r="G10" s="100">
        <f t="shared" si="1"/>
        <v>1.8</v>
      </c>
      <c r="H10" s="100">
        <f t="shared" si="1"/>
        <v>2.4</v>
      </c>
      <c r="I10" s="100">
        <f t="shared" si="1"/>
        <v>2.4</v>
      </c>
      <c r="J10" s="100">
        <f t="shared" si="1"/>
        <v>2.7</v>
      </c>
      <c r="K10" s="100">
        <f t="shared" si="1"/>
        <v>2.4</v>
      </c>
      <c r="L10" s="100">
        <f t="shared" si="1"/>
        <v>2.4</v>
      </c>
      <c r="M10" s="100">
        <f>SUM(M11:M11)</f>
        <v>2.7</v>
      </c>
      <c r="N10" s="100">
        <f t="shared" si="1"/>
        <v>2.1</v>
      </c>
      <c r="O10" s="100">
        <f t="shared" si="1"/>
        <v>3</v>
      </c>
      <c r="P10" s="97"/>
    </row>
    <row r="11" spans="1:31" ht="30" customHeight="1">
      <c r="A11" s="243"/>
      <c r="B11" s="244"/>
      <c r="C11" s="98" t="s">
        <v>60</v>
      </c>
      <c r="D11" s="101">
        <v>1</v>
      </c>
      <c r="E11" s="100">
        <f>IF(E23="수",3,IF(E23="우",2.7,IF(E23="미",2.4,IF(E23="양",2.1,IF(E23="가",1.8,"")))))</f>
        <v>2.1</v>
      </c>
      <c r="F11" s="100">
        <f t="shared" ref="F11:L11" si="2">IF(F$23="수",3,IF(F23="우",2.7,IF(F23="미",2.4,IF(F23="양",2.1,IF(F23="가",1.8,"")))))</f>
        <v>2.4</v>
      </c>
      <c r="G11" s="100">
        <f t="shared" si="2"/>
        <v>1.8</v>
      </c>
      <c r="H11" s="100">
        <f t="shared" si="2"/>
        <v>2.4</v>
      </c>
      <c r="I11" s="100">
        <f t="shared" si="2"/>
        <v>2.4</v>
      </c>
      <c r="J11" s="100">
        <f t="shared" si="2"/>
        <v>2.7</v>
      </c>
      <c r="K11" s="100">
        <f t="shared" si="2"/>
        <v>2.4</v>
      </c>
      <c r="L11" s="100">
        <f t="shared" si="2"/>
        <v>2.4</v>
      </c>
      <c r="M11" s="100">
        <f>IF(M$23="수",3,IF(M23="우",2.7,IF(M23="미",2.4,IF(M23="양",2.1,IF(M23="가",1.8,"")))))</f>
        <v>2.7</v>
      </c>
      <c r="N11" s="100">
        <f>IF(N$23="수",3,IF(N23="우",2.7,IF(N23="미",2.4,IF(N23="양",2.1,IF(N23="가",1.8,"")))))</f>
        <v>2.1</v>
      </c>
      <c r="O11" s="100">
        <f>IF(O$23="수",3,IF(O23="우",2.7,IF(O23="미",2.4,IF(O23="양",2.1,IF(O23="가",1.8,"")))))</f>
        <v>3</v>
      </c>
      <c r="P11" s="97"/>
    </row>
    <row r="12" spans="1:31" ht="30" customHeight="1">
      <c r="A12" s="241">
        <v>2</v>
      </c>
      <c r="B12" s="242"/>
      <c r="C12" s="98" t="s">
        <v>14</v>
      </c>
      <c r="D12" s="99">
        <f t="shared" ref="D12:O12" si="3">SUM(D13:D13)</f>
        <v>1</v>
      </c>
      <c r="E12" s="100">
        <f t="shared" si="3"/>
        <v>2.4</v>
      </c>
      <c r="F12" s="100">
        <f t="shared" si="3"/>
        <v>1.8</v>
      </c>
      <c r="G12" s="100">
        <f t="shared" si="3"/>
        <v>2.1</v>
      </c>
      <c r="H12" s="100">
        <f t="shared" si="3"/>
        <v>2.4</v>
      </c>
      <c r="I12" s="100">
        <f t="shared" si="3"/>
        <v>2.4</v>
      </c>
      <c r="J12" s="100">
        <f t="shared" si="3"/>
        <v>2.7</v>
      </c>
      <c r="K12" s="100">
        <f t="shared" si="3"/>
        <v>2.4</v>
      </c>
      <c r="L12" s="100">
        <f t="shared" si="3"/>
        <v>2.1</v>
      </c>
      <c r="M12" s="100">
        <f t="shared" si="3"/>
        <v>2.4</v>
      </c>
      <c r="N12" s="100">
        <f t="shared" si="3"/>
        <v>2.7</v>
      </c>
      <c r="O12" s="100">
        <f t="shared" si="3"/>
        <v>3</v>
      </c>
      <c r="P12" s="97"/>
      <c r="U12" s="96">
        <v>3</v>
      </c>
    </row>
    <row r="13" spans="1:31" ht="30" customHeight="1">
      <c r="A13" s="243"/>
      <c r="B13" s="244"/>
      <c r="C13" s="98" t="s">
        <v>60</v>
      </c>
      <c r="D13" s="101">
        <v>1</v>
      </c>
      <c r="E13" s="100">
        <f>IF(E26="수",3,IF(E26="우",2.7,IF(E26="미",2.4,IF(E26="양",2.1,IF(E26="가",1.8,"")))))</f>
        <v>2.4</v>
      </c>
      <c r="F13" s="100">
        <f t="shared" ref="F13:L13" si="4">IF(F26="수",3,IF(F26="우",2.7,IF(F26="미",2.4,IF(F26="양",2.1,IF(F26="가",1.8,"")))))</f>
        <v>1.8</v>
      </c>
      <c r="G13" s="100">
        <f t="shared" si="4"/>
        <v>2.1</v>
      </c>
      <c r="H13" s="100">
        <f t="shared" si="4"/>
        <v>2.4</v>
      </c>
      <c r="I13" s="100">
        <f t="shared" si="4"/>
        <v>2.4</v>
      </c>
      <c r="J13" s="100">
        <f t="shared" si="4"/>
        <v>2.7</v>
      </c>
      <c r="K13" s="100">
        <f t="shared" si="4"/>
        <v>2.4</v>
      </c>
      <c r="L13" s="100">
        <f t="shared" si="4"/>
        <v>2.1</v>
      </c>
      <c r="M13" s="100">
        <f>IF(M26="수",3,IF(M26="우",2.7,IF(M26="미",2.4,IF(M26="양",2.1,IF(M26="가",1.8,"")))))</f>
        <v>2.4</v>
      </c>
      <c r="N13" s="100">
        <f>IF(N26="수",3,IF(N26="우",2.7,IF(N26="미",2.4,IF(N26="양",2.1,IF(N26="가",1.8,"")))))</f>
        <v>2.7</v>
      </c>
      <c r="O13" s="100">
        <f>IF(O26="수",3,IF(O26="우",2.7,IF(O26="미",2.4,IF(O26="양",2.1,IF(O26="가",1.8,"")))))</f>
        <v>3</v>
      </c>
      <c r="P13" s="97"/>
      <c r="U13" s="96">
        <v>2.7</v>
      </c>
    </row>
    <row r="14" spans="1:31" ht="30" customHeight="1">
      <c r="A14" s="241">
        <v>3</v>
      </c>
      <c r="B14" s="242"/>
      <c r="C14" s="98" t="s">
        <v>14</v>
      </c>
      <c r="D14" s="99">
        <f t="shared" ref="D14:O14" si="5">SUM(D15:D15)</f>
        <v>1</v>
      </c>
      <c r="E14" s="100">
        <f t="shared" si="5"/>
        <v>2.4</v>
      </c>
      <c r="F14" s="100">
        <f t="shared" si="5"/>
        <v>2.1</v>
      </c>
      <c r="G14" s="100">
        <f t="shared" si="5"/>
        <v>2.4</v>
      </c>
      <c r="H14" s="100">
        <f t="shared" si="5"/>
        <v>2.4</v>
      </c>
      <c r="I14" s="100">
        <f t="shared" si="5"/>
        <v>1.8</v>
      </c>
      <c r="J14" s="100">
        <f t="shared" si="5"/>
        <v>2.4</v>
      </c>
      <c r="K14" s="100">
        <f t="shared" si="5"/>
        <v>2.1</v>
      </c>
      <c r="L14" s="100">
        <f t="shared" si="5"/>
        <v>2.7</v>
      </c>
      <c r="M14" s="100">
        <f t="shared" si="5"/>
        <v>2.7</v>
      </c>
      <c r="N14" s="100">
        <f t="shared" si="5"/>
        <v>2.4</v>
      </c>
      <c r="O14" s="100">
        <f t="shared" si="5"/>
        <v>3</v>
      </c>
      <c r="P14" s="97"/>
      <c r="U14" s="96">
        <v>2.4</v>
      </c>
    </row>
    <row r="15" spans="1:31" ht="30" customHeight="1">
      <c r="A15" s="243"/>
      <c r="B15" s="244"/>
      <c r="C15" s="98" t="s">
        <v>60</v>
      </c>
      <c r="D15" s="101">
        <v>1</v>
      </c>
      <c r="E15" s="100">
        <f>IF(E29="수",3,IF(E29="우",2.7,IF(E29="미",2.4,IF(E29="양",2.1,IF(E29="가",1.8,"")))))</f>
        <v>2.4</v>
      </c>
      <c r="F15" s="100">
        <f t="shared" ref="F15:L15" si="6">IF(F29="수",3,IF(F29="우",2.7,IF(F29="미",2.4,IF(F29="양",2.1,IF(F29="가",1.8,"")))))</f>
        <v>2.1</v>
      </c>
      <c r="G15" s="100">
        <f t="shared" si="6"/>
        <v>2.4</v>
      </c>
      <c r="H15" s="100">
        <f t="shared" si="6"/>
        <v>2.4</v>
      </c>
      <c r="I15" s="100">
        <f t="shared" si="6"/>
        <v>1.8</v>
      </c>
      <c r="J15" s="100">
        <f t="shared" si="6"/>
        <v>2.4</v>
      </c>
      <c r="K15" s="100">
        <f t="shared" si="6"/>
        <v>2.1</v>
      </c>
      <c r="L15" s="100">
        <f t="shared" si="6"/>
        <v>2.7</v>
      </c>
      <c r="M15" s="100">
        <f>IF(M29="수",3,IF(M29="우",2.7,IF(M29="미",2.4,IF(M29="양",2.1,IF(M29="가",1.8,"")))))</f>
        <v>2.7</v>
      </c>
      <c r="N15" s="100">
        <f>IF(N29="수",3,IF(N29="우",2.7,IF(N29="미",2.4,IF(N29="양",2.1,IF(N29="가",1.8,"")))))</f>
        <v>2.4</v>
      </c>
      <c r="O15" s="100">
        <f>IF(O29="수",3,IF(O29="우",2.7,IF(O29="미",2.4,IF(O29="양",2.1,IF(O29="가",1.8,"")))))</f>
        <v>3</v>
      </c>
      <c r="P15" s="97"/>
    </row>
    <row r="16" spans="1:31" ht="30" customHeight="1">
      <c r="A16" s="241">
        <v>4</v>
      </c>
      <c r="B16" s="242"/>
      <c r="C16" s="98" t="s">
        <v>14</v>
      </c>
      <c r="D16" s="99">
        <f t="shared" ref="D16:O16" si="7">SUM(D17:D17)</f>
        <v>1</v>
      </c>
      <c r="E16" s="100">
        <f t="shared" si="7"/>
        <v>2.1</v>
      </c>
      <c r="F16" s="100">
        <f t="shared" si="7"/>
        <v>2.4</v>
      </c>
      <c r="G16" s="100">
        <f t="shared" si="7"/>
        <v>2.7</v>
      </c>
      <c r="H16" s="100">
        <f t="shared" si="7"/>
        <v>2.7</v>
      </c>
      <c r="I16" s="100">
        <f t="shared" si="7"/>
        <v>2.4</v>
      </c>
      <c r="J16" s="100">
        <f t="shared" si="7"/>
        <v>2.4</v>
      </c>
      <c r="K16" s="100">
        <f t="shared" si="7"/>
        <v>2.1</v>
      </c>
      <c r="L16" s="100">
        <f t="shared" si="7"/>
        <v>2.4</v>
      </c>
      <c r="M16" s="100">
        <f t="shared" si="7"/>
        <v>1.8</v>
      </c>
      <c r="N16" s="100">
        <f t="shared" si="7"/>
        <v>2.4</v>
      </c>
      <c r="O16" s="100">
        <f t="shared" si="7"/>
        <v>3</v>
      </c>
      <c r="P16" s="97"/>
    </row>
    <row r="17" spans="1:22" ht="30" customHeight="1">
      <c r="A17" s="243"/>
      <c r="B17" s="244"/>
      <c r="C17" s="98" t="s">
        <v>60</v>
      </c>
      <c r="D17" s="101">
        <v>1</v>
      </c>
      <c r="E17" s="100">
        <f>IF(E32="수",3,IF(E32="우",2.7,IF(E32="미",2.4,IF(E32="양",2.1,IF(E32="가",1.8,"")))))</f>
        <v>2.1</v>
      </c>
      <c r="F17" s="100">
        <f t="shared" ref="F17:L17" si="8">IF(F32="수",3,IF(F32="우",2.7,IF(F32="미",2.4,IF(F32="양",2.1,IF(F32="가",1.8,"")))))</f>
        <v>2.4</v>
      </c>
      <c r="G17" s="100">
        <f t="shared" si="8"/>
        <v>2.7</v>
      </c>
      <c r="H17" s="100">
        <f t="shared" si="8"/>
        <v>2.7</v>
      </c>
      <c r="I17" s="100">
        <f t="shared" si="8"/>
        <v>2.4</v>
      </c>
      <c r="J17" s="100">
        <f t="shared" si="8"/>
        <v>2.4</v>
      </c>
      <c r="K17" s="100">
        <f t="shared" si="8"/>
        <v>2.1</v>
      </c>
      <c r="L17" s="100">
        <f t="shared" si="8"/>
        <v>2.4</v>
      </c>
      <c r="M17" s="100">
        <f>IF(M32="수",3,IF(M32="우",2.7,IF(M32="미",2.4,IF(M32="양",2.1,IF(M32="가",1.8,"")))))</f>
        <v>1.8</v>
      </c>
      <c r="N17" s="100">
        <f>IF(N32="수",3,IF(N32="우",2.7,IF(N32="미",2.4,IF(N32="양",2.1,IF(N32="가",1.8,"")))))</f>
        <v>2.4</v>
      </c>
      <c r="O17" s="100">
        <f>IF(O32="수",3,IF(O32="우",2.7,IF(O32="미",2.4,IF(O32="양",2.1,IF(O32="가",1.8,"")))))</f>
        <v>3</v>
      </c>
      <c r="P17" s="97"/>
    </row>
    <row r="18" spans="1:22" ht="30" customHeight="1">
      <c r="A18" s="241">
        <v>5</v>
      </c>
      <c r="B18" s="242"/>
      <c r="C18" s="98" t="s">
        <v>14</v>
      </c>
      <c r="D18" s="99">
        <f t="shared" ref="D18:O18" si="9">SUM(D19:D19)</f>
        <v>1</v>
      </c>
      <c r="E18" s="100">
        <f t="shared" si="9"/>
        <v>1.8</v>
      </c>
      <c r="F18" s="100">
        <f t="shared" si="9"/>
        <v>2.4</v>
      </c>
      <c r="G18" s="100">
        <f t="shared" si="9"/>
        <v>2.4</v>
      </c>
      <c r="H18" s="100">
        <f t="shared" si="9"/>
        <v>2.4</v>
      </c>
      <c r="I18" s="100">
        <f t="shared" si="9"/>
        <v>2.7</v>
      </c>
      <c r="J18" s="100">
        <f t="shared" si="9"/>
        <v>2.4</v>
      </c>
      <c r="K18" s="100">
        <f t="shared" si="9"/>
        <v>2.7</v>
      </c>
      <c r="L18" s="100">
        <f t="shared" si="9"/>
        <v>2.1</v>
      </c>
      <c r="M18" s="100">
        <f t="shared" si="9"/>
        <v>2.4</v>
      </c>
      <c r="N18" s="100">
        <f t="shared" si="9"/>
        <v>2.1</v>
      </c>
      <c r="O18" s="100">
        <f t="shared" si="9"/>
        <v>3</v>
      </c>
      <c r="P18" s="97"/>
    </row>
    <row r="19" spans="1:22" ht="30" customHeight="1">
      <c r="A19" s="245"/>
      <c r="B19" s="246"/>
      <c r="C19" s="130" t="s">
        <v>60</v>
      </c>
      <c r="D19" s="104">
        <v>1</v>
      </c>
      <c r="E19" s="102">
        <f>IF(E35="수",3,IF(E35="우",2.7,IF(E35="미",2.4,IF(E35="양",2.1,IF(E35="가",1.8,"")))))</f>
        <v>1.8</v>
      </c>
      <c r="F19" s="102">
        <f t="shared" ref="F19:L19" si="10">IF(F35="수",3,IF(F35="우",2.7,IF(F35="미",2.4,IF(F35="양",2.1,IF(F35="가",1.8,"")))))</f>
        <v>2.4</v>
      </c>
      <c r="G19" s="102">
        <f t="shared" si="10"/>
        <v>2.4</v>
      </c>
      <c r="H19" s="102">
        <f t="shared" si="10"/>
        <v>2.4</v>
      </c>
      <c r="I19" s="102">
        <f t="shared" si="10"/>
        <v>2.7</v>
      </c>
      <c r="J19" s="102">
        <f t="shared" si="10"/>
        <v>2.4</v>
      </c>
      <c r="K19" s="102">
        <f t="shared" si="10"/>
        <v>2.7</v>
      </c>
      <c r="L19" s="102">
        <f t="shared" si="10"/>
        <v>2.1</v>
      </c>
      <c r="M19" s="102">
        <f>IF(M35="수",3,IF(M35="우",2.7,IF(M35="미",2.4,IF(M35="양",2.1,IF(M35="가",1.8,"")))))</f>
        <v>2.4</v>
      </c>
      <c r="N19" s="102">
        <f>IF(N35="수",3,IF(N35="우",2.7,IF(N35="미",2.4,IF(N35="양",2.1,IF(N35="가",1.8,"")))))</f>
        <v>2.1</v>
      </c>
      <c r="O19" s="102">
        <f>IF(O35="수",3,IF(O35="우",2.7,IF(O35="미",2.4,IF(O35="양",2.1,IF(O35="가",1.8,"")))))</f>
        <v>3</v>
      </c>
      <c r="P19" s="103"/>
      <c r="R19" s="149" t="s">
        <v>174</v>
      </c>
      <c r="S19" s="149" t="s">
        <v>175</v>
      </c>
      <c r="T19" s="149" t="s">
        <v>176</v>
      </c>
      <c r="U19" s="149" t="s">
        <v>177</v>
      </c>
      <c r="V19" s="149" t="s">
        <v>178</v>
      </c>
    </row>
    <row r="20" spans="1:22" ht="30" customHeight="1">
      <c r="H20" s="149"/>
      <c r="I20" s="149"/>
      <c r="J20" s="149"/>
      <c r="K20" s="149"/>
      <c r="L20" s="149"/>
      <c r="M20" s="149"/>
      <c r="N20" s="149"/>
      <c r="O20" s="149"/>
      <c r="R20" s="149">
        <v>1</v>
      </c>
      <c r="S20" s="149">
        <v>2</v>
      </c>
      <c r="T20" s="149">
        <v>5</v>
      </c>
      <c r="U20" s="149">
        <v>2</v>
      </c>
      <c r="V20" s="149">
        <v>1</v>
      </c>
    </row>
    <row r="21" spans="1:22" ht="30" customHeight="1">
      <c r="H21" s="149"/>
      <c r="I21" s="149"/>
      <c r="J21" s="149"/>
      <c r="K21" s="149"/>
      <c r="L21" s="149"/>
      <c r="M21" s="149"/>
      <c r="N21" s="149"/>
      <c r="O21" s="149"/>
    </row>
    <row r="22" spans="1:22" ht="30" customHeight="1">
      <c r="A22" s="235" t="s">
        <v>172</v>
      </c>
      <c r="B22" s="236"/>
      <c r="C22" s="236"/>
      <c r="D22" s="237"/>
      <c r="E22" s="155">
        <v>1</v>
      </c>
      <c r="F22" s="155">
        <v>2</v>
      </c>
      <c r="G22" s="155">
        <v>3</v>
      </c>
      <c r="H22" s="155">
        <v>4</v>
      </c>
      <c r="I22" s="155">
        <v>5</v>
      </c>
      <c r="J22" s="155">
        <v>6</v>
      </c>
      <c r="K22" s="155">
        <v>7</v>
      </c>
      <c r="L22" s="155">
        <v>8</v>
      </c>
      <c r="M22" s="155">
        <v>9</v>
      </c>
      <c r="N22" s="155">
        <v>10</v>
      </c>
      <c r="O22" s="155">
        <v>11</v>
      </c>
      <c r="P22" s="153" t="s">
        <v>181</v>
      </c>
      <c r="R22" s="118" t="s">
        <v>67</v>
      </c>
      <c r="S22" s="118" t="s">
        <v>68</v>
      </c>
      <c r="T22" s="118" t="s">
        <v>69</v>
      </c>
      <c r="U22" s="118" t="s">
        <v>70</v>
      </c>
      <c r="V22" s="118" t="s">
        <v>71</v>
      </c>
    </row>
    <row r="23" spans="1:22" ht="30" customHeight="1">
      <c r="A23" s="238" t="s">
        <v>167</v>
      </c>
      <c r="B23" s="238"/>
      <c r="C23" s="239" t="s">
        <v>60</v>
      </c>
      <c r="D23" s="240"/>
      <c r="E23" s="156" t="s">
        <v>236</v>
      </c>
      <c r="F23" s="156" t="s">
        <v>238</v>
      </c>
      <c r="G23" s="156" t="s">
        <v>235</v>
      </c>
      <c r="H23" s="156" t="s">
        <v>238</v>
      </c>
      <c r="I23" s="156" t="s">
        <v>238</v>
      </c>
      <c r="J23" s="156" t="s">
        <v>237</v>
      </c>
      <c r="K23" s="156" t="s">
        <v>238</v>
      </c>
      <c r="L23" s="156" t="s">
        <v>238</v>
      </c>
      <c r="M23" s="156" t="s">
        <v>237</v>
      </c>
      <c r="N23" s="156" t="s">
        <v>236</v>
      </c>
      <c r="O23" s="156" t="s">
        <v>234</v>
      </c>
      <c r="P23" s="131"/>
      <c r="R23" s="118">
        <f>COUNTIF($E$23:$O$23,R22)</f>
        <v>1</v>
      </c>
      <c r="S23" s="118">
        <f>COUNTIF($E$23:$O$23,S22)</f>
        <v>2</v>
      </c>
      <c r="T23" s="118">
        <f>COUNTIF($E$23:$O$23,T22)</f>
        <v>5</v>
      </c>
      <c r="U23" s="118">
        <f>COUNTIF($E$23:$O$23,U22)</f>
        <v>2</v>
      </c>
      <c r="V23" s="118">
        <f>COUNTIF($E$23:$O$23,V22)</f>
        <v>1</v>
      </c>
    </row>
    <row r="24" spans="1:22" s="135" customFormat="1" ht="30" hidden="1" customHeight="1">
      <c r="A24" s="233" t="s">
        <v>166</v>
      </c>
      <c r="B24" s="234"/>
      <c r="C24" s="132" t="s">
        <v>60</v>
      </c>
      <c r="D24" s="133"/>
      <c r="E24" s="157"/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33"/>
      <c r="R24" s="136"/>
      <c r="S24" s="136"/>
      <c r="T24" s="136"/>
      <c r="U24" s="136"/>
      <c r="V24" s="136"/>
    </row>
    <row r="25" spans="1:22" ht="30" customHeight="1">
      <c r="A25" s="235" t="s">
        <v>172</v>
      </c>
      <c r="B25" s="236"/>
      <c r="C25" s="236"/>
      <c r="D25" s="237"/>
      <c r="E25" s="155">
        <v>1</v>
      </c>
      <c r="F25" s="155">
        <v>2</v>
      </c>
      <c r="G25" s="155">
        <v>3</v>
      </c>
      <c r="H25" s="155">
        <v>4</v>
      </c>
      <c r="I25" s="155">
        <v>5</v>
      </c>
      <c r="J25" s="155">
        <v>6</v>
      </c>
      <c r="K25" s="155">
        <v>7</v>
      </c>
      <c r="L25" s="155">
        <v>8</v>
      </c>
      <c r="M25" s="155">
        <v>9</v>
      </c>
      <c r="N25" s="155">
        <v>10</v>
      </c>
      <c r="O25" s="155">
        <v>11</v>
      </c>
      <c r="P25" s="154" t="s">
        <v>181</v>
      </c>
      <c r="R25" s="118" t="s">
        <v>67</v>
      </c>
      <c r="S25" s="118" t="s">
        <v>68</v>
      </c>
      <c r="T25" s="118" t="s">
        <v>69</v>
      </c>
      <c r="U25" s="118" t="s">
        <v>70</v>
      </c>
      <c r="V25" s="118" t="s">
        <v>71</v>
      </c>
    </row>
    <row r="26" spans="1:22" ht="30" customHeight="1">
      <c r="A26" s="238" t="s">
        <v>168</v>
      </c>
      <c r="B26" s="238">
        <v>2</v>
      </c>
      <c r="C26" s="239" t="s">
        <v>60</v>
      </c>
      <c r="D26" s="240"/>
      <c r="E26" s="156" t="s">
        <v>238</v>
      </c>
      <c r="F26" s="156" t="s">
        <v>235</v>
      </c>
      <c r="G26" s="156" t="s">
        <v>236</v>
      </c>
      <c r="H26" s="156" t="s">
        <v>238</v>
      </c>
      <c r="I26" s="156" t="s">
        <v>238</v>
      </c>
      <c r="J26" s="156" t="s">
        <v>237</v>
      </c>
      <c r="K26" s="156" t="s">
        <v>238</v>
      </c>
      <c r="L26" s="156" t="s">
        <v>236</v>
      </c>
      <c r="M26" s="156" t="s">
        <v>238</v>
      </c>
      <c r="N26" s="156" t="s">
        <v>237</v>
      </c>
      <c r="O26" s="156" t="s">
        <v>234</v>
      </c>
      <c r="P26" s="131"/>
      <c r="R26" s="118">
        <f>COUNTIF($E$26:$O$26,R22)</f>
        <v>1</v>
      </c>
      <c r="S26" s="118">
        <f>COUNTIF($E$26:$O$26,S22)</f>
        <v>2</v>
      </c>
      <c r="T26" s="118">
        <f>COUNTIF($E$26:$O$26,T22)</f>
        <v>5</v>
      </c>
      <c r="U26" s="118">
        <f>COUNTIF($E$26:$O$26,U22)</f>
        <v>2</v>
      </c>
      <c r="V26" s="118">
        <f>COUNTIF($E$26:$O$26,V22)</f>
        <v>1</v>
      </c>
    </row>
    <row r="27" spans="1:22" s="135" customFormat="1" ht="30" hidden="1" customHeight="1">
      <c r="A27" s="233" t="s">
        <v>166</v>
      </c>
      <c r="B27" s="234"/>
      <c r="C27" s="132" t="s">
        <v>60</v>
      </c>
      <c r="D27" s="133"/>
      <c r="E27" s="156"/>
      <c r="F27" s="156"/>
      <c r="G27" s="157"/>
      <c r="H27" s="157"/>
      <c r="I27" s="157"/>
      <c r="J27" s="157"/>
      <c r="K27" s="157"/>
      <c r="L27" s="156" t="s">
        <v>174</v>
      </c>
      <c r="M27" s="156" t="s">
        <v>174</v>
      </c>
      <c r="N27" s="156" t="s">
        <v>174</v>
      </c>
      <c r="O27" s="156" t="s">
        <v>174</v>
      </c>
      <c r="P27" s="133"/>
      <c r="R27" s="136"/>
      <c r="S27" s="136"/>
      <c r="T27" s="136"/>
      <c r="U27" s="136"/>
      <c r="V27" s="136"/>
    </row>
    <row r="28" spans="1:22" ht="30" customHeight="1">
      <c r="A28" s="235" t="s">
        <v>172</v>
      </c>
      <c r="B28" s="236"/>
      <c r="C28" s="236"/>
      <c r="D28" s="237"/>
      <c r="E28" s="155">
        <v>1</v>
      </c>
      <c r="F28" s="155">
        <v>2</v>
      </c>
      <c r="G28" s="155">
        <v>3</v>
      </c>
      <c r="H28" s="155">
        <v>4</v>
      </c>
      <c r="I28" s="155">
        <v>5</v>
      </c>
      <c r="J28" s="155">
        <v>6</v>
      </c>
      <c r="K28" s="155">
        <v>7</v>
      </c>
      <c r="L28" s="155">
        <v>8</v>
      </c>
      <c r="M28" s="155">
        <v>9</v>
      </c>
      <c r="N28" s="155">
        <v>10</v>
      </c>
      <c r="O28" s="155">
        <v>11</v>
      </c>
      <c r="P28" s="154" t="s">
        <v>181</v>
      </c>
      <c r="R28" s="118" t="s">
        <v>67</v>
      </c>
      <c r="S28" s="118" t="s">
        <v>68</v>
      </c>
      <c r="T28" s="118" t="s">
        <v>69</v>
      </c>
      <c r="U28" s="118" t="s">
        <v>70</v>
      </c>
      <c r="V28" s="118" t="s">
        <v>71</v>
      </c>
    </row>
    <row r="29" spans="1:22" ht="30" customHeight="1">
      <c r="A29" s="238" t="s">
        <v>169</v>
      </c>
      <c r="B29" s="238">
        <v>3</v>
      </c>
      <c r="C29" s="239" t="s">
        <v>60</v>
      </c>
      <c r="D29" s="240"/>
      <c r="E29" s="156" t="s">
        <v>238</v>
      </c>
      <c r="F29" s="156" t="s">
        <v>236</v>
      </c>
      <c r="G29" s="156" t="s">
        <v>238</v>
      </c>
      <c r="H29" s="156" t="s">
        <v>238</v>
      </c>
      <c r="I29" s="156" t="s">
        <v>235</v>
      </c>
      <c r="J29" s="156" t="s">
        <v>238</v>
      </c>
      <c r="K29" s="156" t="s">
        <v>236</v>
      </c>
      <c r="L29" s="156" t="s">
        <v>237</v>
      </c>
      <c r="M29" s="156" t="s">
        <v>237</v>
      </c>
      <c r="N29" s="156" t="s">
        <v>238</v>
      </c>
      <c r="O29" s="156" t="s">
        <v>234</v>
      </c>
      <c r="P29" s="131"/>
      <c r="R29" s="118">
        <f>COUNTIF($E$29:$O$30,R22)</f>
        <v>1</v>
      </c>
      <c r="S29" s="118">
        <f>COUNTIF($E$29:$O$30,S22)</f>
        <v>2</v>
      </c>
      <c r="T29" s="118">
        <f>COUNTIF($E$29:$O$30,T22)</f>
        <v>5</v>
      </c>
      <c r="U29" s="118">
        <f>COUNTIF($E$29:$O$30,U22)</f>
        <v>2</v>
      </c>
      <c r="V29" s="118">
        <f>COUNTIF($E$29:$O$30,V22)</f>
        <v>1</v>
      </c>
    </row>
    <row r="30" spans="1:22" s="135" customFormat="1" ht="30" hidden="1" customHeight="1">
      <c r="A30" s="233" t="s">
        <v>166</v>
      </c>
      <c r="B30" s="234"/>
      <c r="C30" s="132" t="s">
        <v>60</v>
      </c>
      <c r="D30" s="133"/>
      <c r="E30" s="156"/>
      <c r="F30" s="156"/>
      <c r="G30" s="157"/>
      <c r="H30" s="157"/>
      <c r="I30" s="157"/>
      <c r="J30" s="157"/>
      <c r="K30" s="157"/>
      <c r="L30" s="156"/>
      <c r="M30" s="156"/>
      <c r="N30" s="156"/>
      <c r="O30" s="156"/>
      <c r="P30" s="133"/>
      <c r="R30" s="136"/>
      <c r="S30" s="136"/>
      <c r="T30" s="136"/>
      <c r="U30" s="136"/>
      <c r="V30" s="136"/>
    </row>
    <row r="31" spans="1:22" ht="30" customHeight="1">
      <c r="A31" s="235" t="s">
        <v>172</v>
      </c>
      <c r="B31" s="236"/>
      <c r="C31" s="236"/>
      <c r="D31" s="237"/>
      <c r="E31" s="155">
        <v>1</v>
      </c>
      <c r="F31" s="155">
        <v>2</v>
      </c>
      <c r="G31" s="155">
        <v>3</v>
      </c>
      <c r="H31" s="155">
        <v>4</v>
      </c>
      <c r="I31" s="155">
        <v>5</v>
      </c>
      <c r="J31" s="155">
        <v>6</v>
      </c>
      <c r="K31" s="155">
        <v>7</v>
      </c>
      <c r="L31" s="155">
        <v>8</v>
      </c>
      <c r="M31" s="155">
        <v>9</v>
      </c>
      <c r="N31" s="155">
        <v>10</v>
      </c>
      <c r="O31" s="155">
        <v>11</v>
      </c>
      <c r="P31" s="154" t="s">
        <v>181</v>
      </c>
      <c r="R31" s="118" t="s">
        <v>67</v>
      </c>
      <c r="S31" s="118" t="s">
        <v>68</v>
      </c>
      <c r="T31" s="118" t="s">
        <v>69</v>
      </c>
      <c r="U31" s="118" t="s">
        <v>70</v>
      </c>
      <c r="V31" s="118" t="s">
        <v>71</v>
      </c>
    </row>
    <row r="32" spans="1:22" ht="30" customHeight="1">
      <c r="A32" s="238" t="s">
        <v>170</v>
      </c>
      <c r="B32" s="238">
        <v>4</v>
      </c>
      <c r="C32" s="239" t="s">
        <v>60</v>
      </c>
      <c r="D32" s="240"/>
      <c r="E32" s="156" t="s">
        <v>236</v>
      </c>
      <c r="F32" s="156" t="s">
        <v>238</v>
      </c>
      <c r="G32" s="156" t="s">
        <v>237</v>
      </c>
      <c r="H32" s="156" t="s">
        <v>237</v>
      </c>
      <c r="I32" s="156" t="s">
        <v>238</v>
      </c>
      <c r="J32" s="156" t="s">
        <v>238</v>
      </c>
      <c r="K32" s="156" t="s">
        <v>236</v>
      </c>
      <c r="L32" s="156" t="s">
        <v>238</v>
      </c>
      <c r="M32" s="156" t="s">
        <v>235</v>
      </c>
      <c r="N32" s="156" t="s">
        <v>238</v>
      </c>
      <c r="O32" s="156" t="s">
        <v>234</v>
      </c>
      <c r="P32" s="131"/>
      <c r="R32" s="118">
        <f>COUNTIF($E$32:$O$33,R22)</f>
        <v>1</v>
      </c>
      <c r="S32" s="118">
        <f>COUNTIF($E$32:$O$33,S22)</f>
        <v>2</v>
      </c>
      <c r="T32" s="118">
        <f>COUNTIF($E$32:$O$33,T22)</f>
        <v>5</v>
      </c>
      <c r="U32" s="118">
        <f>COUNTIF($E$32:$O$33,U22)</f>
        <v>2</v>
      </c>
      <c r="V32" s="118">
        <f>COUNTIF($E$32:$O$33,V22)</f>
        <v>1</v>
      </c>
    </row>
    <row r="33" spans="1:22" s="135" customFormat="1" ht="30" hidden="1" customHeight="1">
      <c r="A33" s="233" t="s">
        <v>166</v>
      </c>
      <c r="B33" s="234"/>
      <c r="C33" s="132" t="s">
        <v>60</v>
      </c>
      <c r="D33" s="133"/>
      <c r="E33" s="156"/>
      <c r="F33" s="156"/>
      <c r="G33" s="157"/>
      <c r="H33" s="157"/>
      <c r="I33" s="157"/>
      <c r="J33" s="157"/>
      <c r="K33" s="157"/>
      <c r="L33" s="156"/>
      <c r="M33" s="156"/>
      <c r="N33" s="156"/>
      <c r="O33" s="156"/>
      <c r="P33" s="133"/>
      <c r="R33" s="136"/>
      <c r="S33" s="136"/>
      <c r="T33" s="136"/>
      <c r="U33" s="136"/>
      <c r="V33" s="136"/>
    </row>
    <row r="34" spans="1:22" ht="30" customHeight="1">
      <c r="A34" s="235" t="s">
        <v>172</v>
      </c>
      <c r="B34" s="236"/>
      <c r="C34" s="236"/>
      <c r="D34" s="237"/>
      <c r="E34" s="155">
        <v>1</v>
      </c>
      <c r="F34" s="155">
        <v>2</v>
      </c>
      <c r="G34" s="155">
        <v>3</v>
      </c>
      <c r="H34" s="155">
        <v>4</v>
      </c>
      <c r="I34" s="155">
        <v>5</v>
      </c>
      <c r="J34" s="155">
        <v>6</v>
      </c>
      <c r="K34" s="155">
        <v>7</v>
      </c>
      <c r="L34" s="155">
        <v>8</v>
      </c>
      <c r="M34" s="155">
        <v>9</v>
      </c>
      <c r="N34" s="155">
        <v>10</v>
      </c>
      <c r="O34" s="155">
        <v>11</v>
      </c>
      <c r="P34" s="154" t="s">
        <v>181</v>
      </c>
      <c r="R34" s="118" t="s">
        <v>67</v>
      </c>
      <c r="S34" s="118" t="s">
        <v>68</v>
      </c>
      <c r="T34" s="118" t="s">
        <v>69</v>
      </c>
      <c r="U34" s="118" t="s">
        <v>70</v>
      </c>
      <c r="V34" s="118" t="s">
        <v>71</v>
      </c>
    </row>
    <row r="35" spans="1:22" ht="30" customHeight="1">
      <c r="A35" s="238" t="s">
        <v>171</v>
      </c>
      <c r="B35" s="238">
        <v>5</v>
      </c>
      <c r="C35" s="239" t="s">
        <v>60</v>
      </c>
      <c r="D35" s="240"/>
      <c r="E35" s="156" t="s">
        <v>235</v>
      </c>
      <c r="F35" s="156" t="s">
        <v>238</v>
      </c>
      <c r="G35" s="156" t="s">
        <v>238</v>
      </c>
      <c r="H35" s="156" t="s">
        <v>238</v>
      </c>
      <c r="I35" s="156" t="s">
        <v>237</v>
      </c>
      <c r="J35" s="156" t="s">
        <v>238</v>
      </c>
      <c r="K35" s="156" t="s">
        <v>237</v>
      </c>
      <c r="L35" s="156" t="s">
        <v>236</v>
      </c>
      <c r="M35" s="156" t="s">
        <v>238</v>
      </c>
      <c r="N35" s="156" t="s">
        <v>236</v>
      </c>
      <c r="O35" s="156" t="s">
        <v>234</v>
      </c>
      <c r="P35" s="131"/>
      <c r="R35" s="118">
        <f>COUNTIF($E$35:$O$36,R22)</f>
        <v>1</v>
      </c>
      <c r="S35" s="118">
        <f>COUNTIF($E$35:$O$36,S22)</f>
        <v>2</v>
      </c>
      <c r="T35" s="118">
        <f>COUNTIF($E$35:$O$36,T22)</f>
        <v>5</v>
      </c>
      <c r="U35" s="118">
        <f>COUNTIF($E$35:$O$36,U22)</f>
        <v>2</v>
      </c>
      <c r="V35" s="118">
        <f>COUNTIF($E$35:$O$36,V22)</f>
        <v>1</v>
      </c>
    </row>
    <row r="36" spans="1:22" s="135" customFormat="1" ht="30" hidden="1" customHeight="1">
      <c r="A36" s="233" t="s">
        <v>166</v>
      </c>
      <c r="B36" s="234"/>
      <c r="C36" s="132" t="s">
        <v>60</v>
      </c>
      <c r="D36" s="133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</row>
    <row r="37" spans="1:22" ht="30" customHeight="1"/>
    <row r="38" spans="1:22" ht="30" customHeight="1"/>
    <row r="39" spans="1:22" ht="30" customHeight="1"/>
    <row r="40" spans="1:22" ht="30" customHeight="1"/>
    <row r="41" spans="1:22" ht="30" customHeight="1"/>
    <row r="42" spans="1:22" ht="30" customHeight="1"/>
    <row r="43" spans="1:22" ht="30" customHeight="1"/>
    <row r="44" spans="1:22" ht="30" customHeight="1"/>
    <row r="45" spans="1:22" ht="30" customHeight="1"/>
    <row r="46" spans="1:22" ht="30" customHeight="1"/>
    <row r="47" spans="1:22" ht="30" customHeight="1"/>
    <row r="48" spans="1:22" ht="30" customHeight="1"/>
    <row r="49" ht="30" customHeight="1"/>
    <row r="50" ht="30" customHeight="1"/>
    <row r="51" ht="30" customHeight="1"/>
    <row r="52" ht="30" customHeight="1"/>
    <row r="53" ht="30" customHeight="1"/>
    <row r="54" ht="30" customHeight="1"/>
    <row r="55" ht="30" customHeight="1"/>
    <row r="56" ht="30" customHeight="1"/>
    <row r="57" ht="30" customHeight="1"/>
    <row r="58" ht="30" customHeight="1"/>
    <row r="59" ht="30" customHeight="1"/>
    <row r="60" ht="30" customHeight="1"/>
    <row r="61" ht="30" customHeight="1"/>
    <row r="62" ht="30" customHeight="1"/>
    <row r="63" ht="30" customHeight="1"/>
    <row r="64" ht="30" customHeight="1"/>
    <row r="65" ht="30" customHeight="1"/>
    <row r="66" ht="30" customHeight="1"/>
    <row r="67" ht="30" customHeight="1"/>
    <row r="68" ht="30" customHeight="1"/>
    <row r="69" ht="30" customHeight="1"/>
    <row r="70" ht="30" customHeight="1"/>
    <row r="71" ht="30" customHeight="1"/>
    <row r="72" ht="30" customHeight="1"/>
    <row r="73" ht="30" customHeight="1"/>
    <row r="74" ht="30" customHeight="1"/>
    <row r="75" ht="30" customHeight="1"/>
    <row r="76" ht="30" customHeight="1"/>
    <row r="77" ht="30" customHeight="1"/>
    <row r="78" ht="30" customHeight="1"/>
    <row r="79" ht="30" customHeight="1"/>
    <row r="80" ht="30" customHeight="1"/>
    <row r="81" ht="30" customHeight="1"/>
    <row r="82" ht="30" customHeight="1"/>
    <row r="83" ht="30" customHeight="1"/>
    <row r="84" ht="30" customHeight="1"/>
    <row r="85" ht="30" customHeight="1"/>
    <row r="86" ht="30" customHeight="1"/>
    <row r="87" ht="30" customHeight="1"/>
    <row r="88" ht="30" customHeight="1"/>
    <row r="89" ht="30" customHeight="1"/>
    <row r="90" ht="30" customHeight="1"/>
    <row r="91" ht="30" customHeight="1"/>
    <row r="92" ht="30" customHeight="1"/>
    <row r="93" ht="30" customHeight="1"/>
    <row r="94" ht="30" customHeight="1"/>
    <row r="95" ht="30" customHeight="1"/>
    <row r="96" ht="30" customHeight="1"/>
    <row r="97" ht="30" customHeight="1"/>
    <row r="98" ht="30" customHeight="1"/>
    <row r="99" ht="30" customHeight="1"/>
    <row r="100" ht="30" customHeight="1"/>
    <row r="101" ht="30" customHeight="1"/>
    <row r="102" ht="30" customHeight="1"/>
    <row r="103" ht="30" customHeight="1"/>
    <row r="104" ht="30" customHeight="1"/>
    <row r="105" ht="30" customHeight="1"/>
    <row r="106" ht="30" customHeight="1"/>
    <row r="107" ht="30" customHeight="1"/>
    <row r="108" ht="30" customHeight="1"/>
    <row r="109" ht="30" customHeight="1"/>
    <row r="110" ht="30" customHeight="1"/>
    <row r="111" ht="30" customHeight="1"/>
    <row r="112" ht="30" customHeight="1"/>
    <row r="113" ht="30" customHeight="1"/>
    <row r="114" ht="30" customHeight="1"/>
    <row r="115" ht="30" customHeight="1"/>
    <row r="116" ht="30" customHeight="1"/>
    <row r="117" ht="30" customHeight="1"/>
    <row r="118" ht="30" customHeight="1"/>
    <row r="119" ht="30" customHeight="1"/>
    <row r="120" ht="30" customHeight="1"/>
    <row r="121" ht="30" customHeight="1"/>
    <row r="122" ht="30" customHeight="1"/>
    <row r="123" ht="30" customHeight="1"/>
    <row r="124" ht="30" customHeight="1"/>
    <row r="125" ht="30" customHeight="1"/>
    <row r="126" ht="30" customHeight="1"/>
    <row r="127" ht="30" customHeight="1"/>
    <row r="128" ht="30" customHeight="1"/>
    <row r="129" ht="30" customHeight="1"/>
    <row r="130" ht="30" customHeight="1"/>
    <row r="131" ht="30" customHeight="1"/>
    <row r="132" ht="30" customHeight="1"/>
    <row r="133" ht="30" customHeight="1"/>
    <row r="134" ht="30" customHeight="1"/>
    <row r="135" ht="30" customHeight="1"/>
    <row r="136" ht="30" customHeight="1"/>
    <row r="137" ht="30" customHeight="1"/>
    <row r="138" ht="30" customHeight="1"/>
    <row r="139" ht="30" customHeight="1"/>
    <row r="140" ht="30" customHeight="1"/>
    <row r="141" ht="30" customHeight="1"/>
    <row r="142" ht="30" customHeight="1"/>
    <row r="143" ht="30" customHeight="1"/>
    <row r="144" ht="30" customHeight="1"/>
    <row r="145" ht="30" customHeight="1"/>
    <row r="146" ht="30" customHeight="1"/>
    <row r="147" ht="30" customHeight="1"/>
    <row r="148" ht="30" customHeight="1"/>
    <row r="149" ht="30" customHeight="1"/>
    <row r="150" ht="30" customHeight="1"/>
    <row r="151" ht="30" customHeight="1"/>
    <row r="152" ht="30" customHeight="1"/>
    <row r="153" ht="30" customHeight="1"/>
    <row r="154" ht="30" customHeight="1"/>
    <row r="155" ht="30" customHeight="1"/>
  </sheetData>
  <mergeCells count="31">
    <mergeCell ref="A28:D28"/>
    <mergeCell ref="A31:D31"/>
    <mergeCell ref="A34:D34"/>
    <mergeCell ref="C23:D23"/>
    <mergeCell ref="C26:D26"/>
    <mergeCell ref="C29:D29"/>
    <mergeCell ref="C32:D32"/>
    <mergeCell ref="A24:B24"/>
    <mergeCell ref="A27:B27"/>
    <mergeCell ref="A23:B23"/>
    <mergeCell ref="A1:P1"/>
    <mergeCell ref="A2:C6"/>
    <mergeCell ref="D2:D6"/>
    <mergeCell ref="P2:P6"/>
    <mergeCell ref="A7:C7"/>
    <mergeCell ref="A8:C9"/>
    <mergeCell ref="A30:B30"/>
    <mergeCell ref="A33:B33"/>
    <mergeCell ref="A36:B36"/>
    <mergeCell ref="A22:D22"/>
    <mergeCell ref="A26:B26"/>
    <mergeCell ref="A29:B29"/>
    <mergeCell ref="A32:B32"/>
    <mergeCell ref="A35:B35"/>
    <mergeCell ref="C35:D35"/>
    <mergeCell ref="A25:D25"/>
    <mergeCell ref="A10:B11"/>
    <mergeCell ref="A12:B13"/>
    <mergeCell ref="A14:B15"/>
    <mergeCell ref="A16:B17"/>
    <mergeCell ref="A18:B19"/>
  </mergeCells>
  <phoneticPr fontId="38" type="noConversion"/>
  <conditionalFormatting sqref="E2:L6">
    <cfRule type="cellIs" dxfId="18" priority="21" stopIfTrue="1" operator="equal">
      <formula>0</formula>
    </cfRule>
  </conditionalFormatting>
  <conditionalFormatting sqref="F2:L6 E4:E6">
    <cfRule type="cellIs" dxfId="17" priority="20" stopIfTrue="1" operator="equal">
      <formula>0</formula>
    </cfRule>
  </conditionalFormatting>
  <conditionalFormatting sqref="E3">
    <cfRule type="cellIs" dxfId="16" priority="19" stopIfTrue="1" operator="equal">
      <formula>0</formula>
    </cfRule>
  </conditionalFormatting>
  <conditionalFormatting sqref="M4:N6">
    <cfRule type="cellIs" dxfId="15" priority="18" stopIfTrue="1" operator="equal">
      <formula>0</formula>
    </cfRule>
  </conditionalFormatting>
  <conditionalFormatting sqref="M4:N6">
    <cfRule type="cellIs" dxfId="14" priority="17" stopIfTrue="1" operator="equal">
      <formula>0</formula>
    </cfRule>
  </conditionalFormatting>
  <conditionalFormatting sqref="M2">
    <cfRule type="cellIs" dxfId="13" priority="16" stopIfTrue="1" operator="equal">
      <formula>0</formula>
    </cfRule>
  </conditionalFormatting>
  <conditionalFormatting sqref="M2">
    <cfRule type="cellIs" dxfId="12" priority="15" stopIfTrue="1" operator="equal">
      <formula>0</formula>
    </cfRule>
  </conditionalFormatting>
  <conditionalFormatting sqref="N2">
    <cfRule type="cellIs" dxfId="11" priority="12" stopIfTrue="1" operator="equal">
      <formula>0</formula>
    </cfRule>
  </conditionalFormatting>
  <conditionalFormatting sqref="N2">
    <cfRule type="cellIs" dxfId="10" priority="11" stopIfTrue="1" operator="equal">
      <formula>0</formula>
    </cfRule>
  </conditionalFormatting>
  <conditionalFormatting sqref="M3">
    <cfRule type="cellIs" dxfId="9" priority="10" stopIfTrue="1" operator="equal">
      <formula>0</formula>
    </cfRule>
  </conditionalFormatting>
  <conditionalFormatting sqref="M3">
    <cfRule type="cellIs" dxfId="8" priority="9" stopIfTrue="1" operator="equal">
      <formula>0</formula>
    </cfRule>
  </conditionalFormatting>
  <conditionalFormatting sqref="N3">
    <cfRule type="cellIs" dxfId="7" priority="8" stopIfTrue="1" operator="equal">
      <formula>0</formula>
    </cfRule>
  </conditionalFormatting>
  <conditionalFormatting sqref="N3">
    <cfRule type="cellIs" dxfId="6" priority="7" stopIfTrue="1" operator="equal">
      <formula>0</formula>
    </cfRule>
  </conditionalFormatting>
  <conditionalFormatting sqref="O4:O6">
    <cfRule type="cellIs" dxfId="5" priority="6" stopIfTrue="1" operator="equal">
      <formula>0</formula>
    </cfRule>
  </conditionalFormatting>
  <conditionalFormatting sqref="O4:O6">
    <cfRule type="cellIs" dxfId="4" priority="5" stopIfTrue="1" operator="equal">
      <formula>0</formula>
    </cfRule>
  </conditionalFormatting>
  <conditionalFormatting sqref="O2">
    <cfRule type="cellIs" dxfId="3" priority="4" stopIfTrue="1" operator="equal">
      <formula>0</formula>
    </cfRule>
  </conditionalFormatting>
  <conditionalFormatting sqref="O2">
    <cfRule type="cellIs" dxfId="2" priority="3" stopIfTrue="1" operator="equal">
      <formula>0</formula>
    </cfRule>
  </conditionalFormatting>
  <conditionalFormatting sqref="O3">
    <cfRule type="cellIs" dxfId="1" priority="2" stopIfTrue="1" operator="equal">
      <formula>0</formula>
    </cfRule>
  </conditionalFormatting>
  <conditionalFormatting sqref="O3">
    <cfRule type="cellIs" dxfId="0" priority="1" stopIfTrue="1" operator="equal">
      <formula>0</formula>
    </cfRule>
  </conditionalFormatting>
  <printOptions horizontalCentered="1"/>
  <pageMargins left="0.31496062992125984" right="0.31496062992125984" top="0.74803149606299213" bottom="0.55118110236220474" header="0.31496062992125984" footer="0.31496062992125984"/>
  <pageSetup paperSize="9" scale="65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92D050"/>
  </sheetPr>
  <dimension ref="A7:H44"/>
  <sheetViews>
    <sheetView view="pageBreakPreview" zoomScale="60" zoomScaleNormal="100" workbookViewId="0">
      <selection activeCell="I30" sqref="I30"/>
    </sheetView>
  </sheetViews>
  <sheetFormatPr defaultRowHeight="13.5"/>
  <cols>
    <col min="1" max="7" width="10.625" style="31" customWidth="1"/>
    <col min="8" max="8" width="9" style="31"/>
    <col min="9" max="16384" width="9" style="13"/>
  </cols>
  <sheetData>
    <row r="7" spans="1:8" s="12" customFormat="1" ht="46.5" thickBot="1">
      <c r="A7" s="28" t="s">
        <v>7</v>
      </c>
      <c r="B7" s="29"/>
      <c r="C7" s="29"/>
      <c r="D7" s="29"/>
      <c r="E7" s="29"/>
      <c r="F7" s="29"/>
      <c r="G7" s="29"/>
      <c r="H7" s="30"/>
    </row>
    <row r="8" spans="1:8" ht="14.25" thickTop="1"/>
    <row r="9" spans="1:8" s="14" customFormat="1" ht="18.75">
      <c r="A9" s="32" t="e">
        <f>+#REF!</f>
        <v>#REF!</v>
      </c>
      <c r="B9" s="33"/>
      <c r="C9" s="33"/>
      <c r="D9" s="33"/>
      <c r="E9" s="33"/>
      <c r="F9" s="33"/>
      <c r="G9" s="33"/>
      <c r="H9" s="34"/>
    </row>
    <row r="10" spans="1:8" s="21" customFormat="1">
      <c r="A10" s="35"/>
      <c r="B10" s="35"/>
      <c r="C10" s="35"/>
      <c r="D10" s="35"/>
      <c r="E10" s="35"/>
      <c r="F10" s="35"/>
      <c r="G10" s="35"/>
    </row>
    <row r="11" spans="1:8" s="21" customFormat="1">
      <c r="A11" s="35"/>
      <c r="B11" s="35"/>
      <c r="C11" s="35"/>
      <c r="D11" s="35"/>
      <c r="E11" s="35"/>
      <c r="F11" s="35"/>
      <c r="G11" s="35"/>
    </row>
    <row r="12" spans="1:8" s="21" customFormat="1" ht="13.5" customHeight="1">
      <c r="A12" s="181" t="s">
        <v>55</v>
      </c>
      <c r="B12" s="181"/>
      <c r="C12" s="181"/>
      <c r="D12" s="181"/>
      <c r="E12" s="181"/>
      <c r="F12" s="181"/>
      <c r="G12" s="181"/>
    </row>
    <row r="13" spans="1:8" s="21" customFormat="1" ht="13.5" customHeight="1">
      <c r="A13" s="181"/>
      <c r="B13" s="181"/>
      <c r="C13" s="181"/>
      <c r="D13" s="181"/>
      <c r="E13" s="181"/>
      <c r="F13" s="181"/>
      <c r="G13" s="181"/>
    </row>
    <row r="14" spans="1:8" s="21" customFormat="1">
      <c r="A14" s="35"/>
      <c r="B14" s="35"/>
      <c r="C14" s="35"/>
      <c r="D14" s="35"/>
      <c r="E14" s="35"/>
      <c r="F14" s="35"/>
      <c r="G14" s="35"/>
    </row>
    <row r="15" spans="1:8" s="21" customFormat="1">
      <c r="A15" s="35"/>
      <c r="B15" s="35"/>
      <c r="C15" s="35"/>
      <c r="D15" s="35"/>
      <c r="E15" s="35"/>
      <c r="F15" s="35"/>
      <c r="G15" s="35"/>
    </row>
    <row r="16" spans="1:8" s="21" customFormat="1">
      <c r="A16" s="35"/>
      <c r="B16" s="35"/>
      <c r="C16" s="35"/>
      <c r="D16" s="35"/>
      <c r="E16" s="35"/>
      <c r="F16" s="35"/>
      <c r="G16" s="35"/>
    </row>
    <row r="17" spans="1:7" s="21" customFormat="1">
      <c r="A17" s="35"/>
      <c r="B17" s="35"/>
      <c r="C17" s="35"/>
      <c r="D17" s="35"/>
      <c r="E17" s="35"/>
      <c r="F17" s="35"/>
      <c r="G17" s="35"/>
    </row>
    <row r="18" spans="1:7" s="21" customFormat="1">
      <c r="A18" s="35"/>
      <c r="B18" s="35"/>
      <c r="C18" s="35"/>
      <c r="D18" s="35"/>
      <c r="E18" s="35"/>
      <c r="F18" s="35"/>
      <c r="G18" s="35"/>
    </row>
    <row r="19" spans="1:7" s="21" customFormat="1">
      <c r="A19" s="35"/>
      <c r="B19" s="35"/>
      <c r="C19" s="35"/>
      <c r="D19" s="35"/>
      <c r="E19" s="35"/>
      <c r="F19" s="35"/>
      <c r="G19" s="35"/>
    </row>
    <row r="20" spans="1:7" s="21" customFormat="1">
      <c r="A20" s="35"/>
      <c r="B20" s="35"/>
      <c r="C20" s="35"/>
      <c r="D20" s="35"/>
      <c r="E20" s="35"/>
      <c r="F20" s="35"/>
      <c r="G20" s="35"/>
    </row>
    <row r="21" spans="1:7" s="21" customFormat="1">
      <c r="A21" s="35"/>
      <c r="B21" s="35"/>
      <c r="C21" s="35"/>
      <c r="D21" s="35"/>
      <c r="E21" s="35"/>
      <c r="F21" s="35"/>
      <c r="G21" s="35"/>
    </row>
    <row r="22" spans="1:7" s="21" customFormat="1">
      <c r="A22" s="35"/>
      <c r="B22" s="35"/>
      <c r="C22" s="35"/>
      <c r="D22" s="35"/>
      <c r="E22" s="35"/>
      <c r="F22" s="35"/>
      <c r="G22" s="35"/>
    </row>
    <row r="23" spans="1:7" s="21" customFormat="1">
      <c r="A23" s="35"/>
      <c r="B23" s="35"/>
      <c r="C23" s="35"/>
      <c r="D23" s="35"/>
      <c r="E23" s="35"/>
      <c r="F23" s="35"/>
      <c r="G23" s="35"/>
    </row>
    <row r="24" spans="1:7" s="21" customFormat="1">
      <c r="A24" s="35"/>
      <c r="B24" s="35"/>
      <c r="C24" s="35"/>
      <c r="D24" s="35"/>
      <c r="E24" s="35"/>
      <c r="F24" s="35"/>
      <c r="G24" s="35"/>
    </row>
    <row r="25" spans="1:7" s="21" customFormat="1">
      <c r="A25" s="35"/>
      <c r="B25" s="35"/>
      <c r="C25" s="35"/>
      <c r="D25" s="35"/>
      <c r="E25" s="35"/>
      <c r="F25" s="35"/>
      <c r="G25" s="35"/>
    </row>
    <row r="26" spans="1:7" s="21" customFormat="1">
      <c r="A26" s="35"/>
      <c r="B26" s="35"/>
      <c r="C26" s="35"/>
      <c r="D26" s="35"/>
      <c r="E26" s="35"/>
      <c r="F26" s="35"/>
      <c r="G26" s="35"/>
    </row>
    <row r="27" spans="1:7" s="22" customFormat="1" ht="20.25" customHeight="1">
      <c r="A27" s="180" t="e">
        <f>+#REF!</f>
        <v>#REF!</v>
      </c>
      <c r="B27" s="180"/>
      <c r="C27" s="180"/>
      <c r="D27" s="180"/>
      <c r="E27" s="180"/>
      <c r="F27" s="180"/>
      <c r="G27" s="180"/>
    </row>
    <row r="28" spans="1:7" s="21" customFormat="1">
      <c r="A28" s="35"/>
      <c r="B28" s="35"/>
      <c r="C28" s="35"/>
      <c r="D28" s="35"/>
      <c r="E28" s="35"/>
      <c r="F28" s="35"/>
      <c r="G28" s="35"/>
    </row>
    <row r="29" spans="1:7" s="21" customFormat="1">
      <c r="A29" s="35"/>
      <c r="B29" s="35"/>
      <c r="C29" s="35"/>
      <c r="D29" s="35"/>
      <c r="E29" s="35"/>
      <c r="F29" s="35"/>
      <c r="G29" s="35"/>
    </row>
    <row r="30" spans="1:7" s="21" customFormat="1">
      <c r="A30" s="35"/>
      <c r="B30" s="35"/>
      <c r="C30" s="35"/>
      <c r="D30" s="35"/>
      <c r="E30" s="35"/>
      <c r="F30" s="35"/>
      <c r="G30" s="35"/>
    </row>
    <row r="31" spans="1:7" s="21" customFormat="1">
      <c r="A31" s="35"/>
      <c r="B31" s="35"/>
      <c r="C31" s="35"/>
      <c r="D31" s="35"/>
      <c r="E31" s="35"/>
      <c r="F31" s="35"/>
      <c r="G31" s="35"/>
    </row>
    <row r="32" spans="1:7" s="21" customFormat="1">
      <c r="A32" s="35"/>
      <c r="B32" s="35"/>
      <c r="C32" s="35"/>
      <c r="D32" s="35"/>
      <c r="E32" s="35"/>
      <c r="F32" s="35"/>
      <c r="G32" s="35"/>
    </row>
    <row r="33" spans="1:7" s="21" customFormat="1">
      <c r="A33" s="35"/>
      <c r="B33" s="35"/>
      <c r="C33" s="35"/>
      <c r="D33" s="35"/>
      <c r="E33" s="35"/>
      <c r="F33" s="35"/>
      <c r="G33" s="35"/>
    </row>
    <row r="34" spans="1:7" s="21" customFormat="1">
      <c r="A34" s="35"/>
      <c r="B34" s="35"/>
      <c r="C34" s="35"/>
      <c r="D34" s="35"/>
      <c r="E34" s="35"/>
      <c r="F34" s="35"/>
      <c r="G34" s="35"/>
    </row>
    <row r="35" spans="1:7" s="21" customFormat="1">
      <c r="A35" s="35"/>
      <c r="B35" s="35"/>
      <c r="C35" s="35"/>
      <c r="D35" s="35"/>
      <c r="E35" s="35"/>
      <c r="F35" s="35"/>
      <c r="G35" s="35"/>
    </row>
    <row r="36" spans="1:7" s="21" customFormat="1">
      <c r="A36" s="35"/>
      <c r="B36" s="35"/>
      <c r="C36" s="35"/>
      <c r="D36" s="35"/>
      <c r="E36" s="35"/>
      <c r="F36" s="35"/>
      <c r="G36" s="35"/>
    </row>
    <row r="37" spans="1:7" s="21" customFormat="1">
      <c r="A37" s="35"/>
      <c r="B37" s="35"/>
      <c r="C37" s="35"/>
      <c r="D37" s="35"/>
      <c r="E37" s="35"/>
      <c r="F37" s="35"/>
      <c r="G37" s="35"/>
    </row>
    <row r="38" spans="1:7" s="21" customFormat="1">
      <c r="A38" s="35"/>
      <c r="B38" s="35"/>
      <c r="C38" s="35"/>
      <c r="D38" s="35"/>
      <c r="E38" s="35"/>
      <c r="F38" s="35"/>
      <c r="G38" s="35"/>
    </row>
    <row r="39" spans="1:7" s="21" customFormat="1">
      <c r="A39" s="35"/>
      <c r="B39" s="35"/>
      <c r="C39" s="35"/>
      <c r="D39" s="35"/>
      <c r="E39" s="35"/>
      <c r="F39" s="35"/>
      <c r="G39" s="35"/>
    </row>
    <row r="40" spans="1:7" s="21" customFormat="1">
      <c r="A40" s="35"/>
      <c r="B40" s="35"/>
      <c r="C40" s="35"/>
      <c r="D40" s="35"/>
      <c r="E40" s="35"/>
      <c r="F40" s="35"/>
      <c r="G40" s="35"/>
    </row>
    <row r="41" spans="1:7" s="21" customFormat="1">
      <c r="A41" s="35"/>
      <c r="B41" s="35"/>
      <c r="C41" s="35"/>
      <c r="D41" s="35"/>
      <c r="E41" s="35"/>
      <c r="F41" s="35"/>
      <c r="G41" s="35"/>
    </row>
    <row r="42" spans="1:7" s="21" customFormat="1">
      <c r="A42" s="35"/>
      <c r="B42" s="35"/>
      <c r="C42" s="35"/>
      <c r="D42" s="35"/>
      <c r="E42" s="35"/>
      <c r="F42" s="35"/>
      <c r="G42" s="35"/>
    </row>
    <row r="43" spans="1:7" s="21" customFormat="1">
      <c r="A43" s="35"/>
      <c r="B43" s="35"/>
      <c r="C43" s="35"/>
      <c r="D43" s="35"/>
      <c r="E43" s="35"/>
      <c r="F43" s="35"/>
      <c r="G43" s="35"/>
    </row>
    <row r="44" spans="1:7" s="21" customFormat="1" ht="30" customHeight="1">
      <c r="A44" s="247" t="e">
        <f>+#REF!</f>
        <v>#REF!</v>
      </c>
      <c r="B44" s="247"/>
      <c r="C44" s="247"/>
      <c r="D44" s="247"/>
      <c r="E44" s="247"/>
      <c r="F44" s="247"/>
      <c r="G44" s="247"/>
    </row>
  </sheetData>
  <mergeCells count="3">
    <mergeCell ref="A27:G27"/>
    <mergeCell ref="A44:G44"/>
    <mergeCell ref="A12:G13"/>
  </mergeCells>
  <phoneticPr fontId="3" type="noConversion"/>
  <printOptions horizontalCentered="1"/>
  <pageMargins left="0.39370078740157483" right="0.39370078740157483" top="0.98425196850393704" bottom="0.98425196850393704" header="0.31496062992125984" footer="0.31496062992125984"/>
  <pageSetup paperSize="9" scale="95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K46"/>
  <sheetViews>
    <sheetView view="pageBreakPreview" zoomScale="85" zoomScaleNormal="85" zoomScaleSheetLayoutView="85" workbookViewId="0">
      <selection activeCell="I30" sqref="I30"/>
    </sheetView>
  </sheetViews>
  <sheetFormatPr defaultRowHeight="12.75"/>
  <cols>
    <col min="1" max="1" width="20.625" style="9" customWidth="1"/>
    <col min="2" max="2" width="62.875" style="9" bestFit="1" customWidth="1"/>
    <col min="3" max="3" width="15.625" style="8" customWidth="1"/>
    <col min="4" max="4" width="5.625" style="8" customWidth="1"/>
    <col min="5" max="5" width="15.625" style="8" customWidth="1"/>
    <col min="6" max="9" width="12.625" style="9" customWidth="1"/>
    <col min="10" max="10" width="9" style="9"/>
    <col min="11" max="11" width="10" style="9" bestFit="1" customWidth="1"/>
    <col min="12" max="16384" width="9" style="9"/>
  </cols>
  <sheetData>
    <row r="1" spans="1:11" ht="30" customHeight="1">
      <c r="A1" s="7" t="s">
        <v>79</v>
      </c>
      <c r="B1" s="7"/>
      <c r="C1" s="7"/>
      <c r="D1" s="7"/>
      <c r="E1" s="7"/>
      <c r="F1" s="7"/>
      <c r="G1" s="7"/>
      <c r="H1" s="7"/>
      <c r="I1" s="7"/>
    </row>
    <row r="2" spans="1:11" ht="30" customHeight="1">
      <c r="A2" s="248" t="e">
        <f>"1. "&amp;#REF!</f>
        <v>#REF!</v>
      </c>
      <c r="B2" s="248"/>
      <c r="C2" s="38"/>
      <c r="I2" s="20" t="e">
        <f>#REF!</f>
        <v>#REF!</v>
      </c>
      <c r="K2" s="129" t="e">
        <f>I2+360</f>
        <v>#REF!</v>
      </c>
    </row>
    <row r="3" spans="1:11" ht="30" customHeight="1">
      <c r="A3" s="92" t="s">
        <v>80</v>
      </c>
      <c r="B3" s="91" t="s">
        <v>81</v>
      </c>
      <c r="C3" s="249" t="s">
        <v>82</v>
      </c>
      <c r="D3" s="250"/>
      <c r="E3" s="251"/>
      <c r="F3" s="91" t="s">
        <v>83</v>
      </c>
      <c r="G3" s="91" t="s">
        <v>84</v>
      </c>
      <c r="H3" s="18" t="s">
        <v>85</v>
      </c>
      <c r="I3" s="90" t="s">
        <v>86</v>
      </c>
    </row>
    <row r="4" spans="1:11" ht="30" customHeight="1">
      <c r="A4" s="94" t="s">
        <v>87</v>
      </c>
      <c r="B4" s="36" t="s">
        <v>105</v>
      </c>
      <c r="C4" s="39">
        <v>43272</v>
      </c>
      <c r="D4" s="6" t="s">
        <v>88</v>
      </c>
      <c r="E4" s="39">
        <v>43541</v>
      </c>
      <c r="F4" s="119">
        <v>678</v>
      </c>
      <c r="G4" s="37" t="s">
        <v>106</v>
      </c>
      <c r="H4" s="125">
        <v>0</v>
      </c>
      <c r="I4" s="123" t="s">
        <v>107</v>
      </c>
    </row>
    <row r="5" spans="1:11" ht="30" customHeight="1">
      <c r="A5" s="94"/>
      <c r="B5" s="36" t="s">
        <v>108</v>
      </c>
      <c r="C5" s="39">
        <v>43297</v>
      </c>
      <c r="D5" s="6" t="s">
        <v>91</v>
      </c>
      <c r="E5" s="39">
        <v>43661</v>
      </c>
      <c r="F5" s="119">
        <v>904</v>
      </c>
      <c r="G5" s="37" t="s">
        <v>92</v>
      </c>
      <c r="H5" s="106" t="e">
        <f>((E5-$I$2)/360*100)</f>
        <v>#REF!</v>
      </c>
      <c r="I5" s="123"/>
      <c r="K5" s="129"/>
    </row>
    <row r="6" spans="1:11" ht="30" customHeight="1">
      <c r="A6" s="94"/>
      <c r="B6" s="36" t="s">
        <v>109</v>
      </c>
      <c r="C6" s="39">
        <v>43427</v>
      </c>
      <c r="D6" s="6" t="s">
        <v>91</v>
      </c>
      <c r="E6" s="39">
        <v>43791</v>
      </c>
      <c r="F6" s="119">
        <v>1138</v>
      </c>
      <c r="G6" s="37" t="s">
        <v>137</v>
      </c>
      <c r="H6" s="106" t="e">
        <f>((E6-$I$2)/360*100)</f>
        <v>#REF!</v>
      </c>
      <c r="I6" s="123"/>
      <c r="K6" s="9" t="e">
        <f>(E6-I2)/12</f>
        <v>#REF!</v>
      </c>
    </row>
    <row r="7" spans="1:11" ht="30" customHeight="1">
      <c r="A7" s="94" t="s">
        <v>65</v>
      </c>
      <c r="B7" s="36" t="s">
        <v>110</v>
      </c>
      <c r="C7" s="39">
        <v>43251</v>
      </c>
      <c r="D7" s="6" t="s">
        <v>88</v>
      </c>
      <c r="E7" s="39">
        <v>43550</v>
      </c>
      <c r="F7" s="119">
        <v>434</v>
      </c>
      <c r="G7" s="37" t="s">
        <v>111</v>
      </c>
      <c r="H7" s="106">
        <v>0</v>
      </c>
      <c r="I7" s="123" t="s">
        <v>112</v>
      </c>
    </row>
    <row r="8" spans="1:11" ht="30" customHeight="1">
      <c r="A8" s="94" t="s">
        <v>93</v>
      </c>
      <c r="B8" s="36" t="s">
        <v>113</v>
      </c>
      <c r="C8" s="39">
        <v>42452</v>
      </c>
      <c r="D8" s="6" t="s">
        <v>88</v>
      </c>
      <c r="E8" s="39">
        <v>42816</v>
      </c>
      <c r="F8" s="119">
        <v>1021</v>
      </c>
      <c r="G8" s="37" t="s">
        <v>117</v>
      </c>
      <c r="H8" s="125">
        <v>0</v>
      </c>
      <c r="I8" s="123" t="s">
        <v>114</v>
      </c>
    </row>
    <row r="9" spans="1:11" ht="30" customHeight="1">
      <c r="A9" s="105"/>
      <c r="B9" s="36" t="s">
        <v>115</v>
      </c>
      <c r="C9" s="39">
        <v>42622</v>
      </c>
      <c r="D9" s="6" t="s">
        <v>88</v>
      </c>
      <c r="E9" s="39">
        <v>43160</v>
      </c>
      <c r="F9" s="119">
        <v>2512</v>
      </c>
      <c r="G9" s="37" t="s">
        <v>116</v>
      </c>
      <c r="H9" s="125">
        <v>0</v>
      </c>
      <c r="I9" s="123" t="s">
        <v>118</v>
      </c>
    </row>
    <row r="10" spans="1:11" ht="30" customHeight="1">
      <c r="A10" s="105"/>
      <c r="B10" s="36" t="s">
        <v>119</v>
      </c>
      <c r="C10" s="39">
        <v>42884</v>
      </c>
      <c r="D10" s="6" t="s">
        <v>88</v>
      </c>
      <c r="E10" s="39">
        <v>43248</v>
      </c>
      <c r="F10" s="119">
        <v>1126</v>
      </c>
      <c r="G10" s="37" t="s">
        <v>128</v>
      </c>
      <c r="H10" s="125">
        <v>0</v>
      </c>
      <c r="I10" s="123" t="s">
        <v>94</v>
      </c>
    </row>
    <row r="11" spans="1:11" ht="30" customHeight="1">
      <c r="A11" s="105"/>
      <c r="B11" s="36" t="s">
        <v>120</v>
      </c>
      <c r="C11" s="39">
        <v>42831</v>
      </c>
      <c r="D11" s="6" t="s">
        <v>88</v>
      </c>
      <c r="E11" s="39">
        <v>43130</v>
      </c>
      <c r="F11" s="119">
        <v>398</v>
      </c>
      <c r="G11" s="37" t="s">
        <v>129</v>
      </c>
      <c r="H11" s="125">
        <v>0</v>
      </c>
      <c r="I11" s="123" t="s">
        <v>121</v>
      </c>
    </row>
    <row r="12" spans="1:11" ht="30" customHeight="1">
      <c r="A12" s="105"/>
      <c r="B12" s="36" t="s">
        <v>122</v>
      </c>
      <c r="C12" s="39">
        <v>42865</v>
      </c>
      <c r="D12" s="6" t="s">
        <v>88</v>
      </c>
      <c r="E12" s="39">
        <v>43321</v>
      </c>
      <c r="F12" s="119">
        <v>1204</v>
      </c>
      <c r="G12" s="37" t="s">
        <v>130</v>
      </c>
      <c r="H12" s="125">
        <v>0</v>
      </c>
      <c r="I12" s="123" t="s">
        <v>123</v>
      </c>
    </row>
    <row r="13" spans="1:11" ht="30" customHeight="1">
      <c r="A13" s="105"/>
      <c r="B13" s="36" t="s">
        <v>124</v>
      </c>
      <c r="C13" s="39">
        <v>43084</v>
      </c>
      <c r="D13" s="6" t="s">
        <v>88</v>
      </c>
      <c r="E13" s="39">
        <v>43374</v>
      </c>
      <c r="F13" s="119">
        <v>445</v>
      </c>
      <c r="G13" s="37" t="s">
        <v>127</v>
      </c>
      <c r="H13" s="125">
        <v>0</v>
      </c>
      <c r="I13" s="123" t="s">
        <v>125</v>
      </c>
    </row>
    <row r="14" spans="1:11" ht="30" customHeight="1">
      <c r="A14" s="105"/>
      <c r="B14" s="36" t="s">
        <v>126</v>
      </c>
      <c r="C14" s="39">
        <v>43084</v>
      </c>
      <c r="D14" s="6" t="s">
        <v>91</v>
      </c>
      <c r="E14" s="39">
        <v>43473</v>
      </c>
      <c r="F14" s="119">
        <v>230</v>
      </c>
      <c r="G14" s="37" t="s">
        <v>131</v>
      </c>
      <c r="H14" s="125">
        <v>0</v>
      </c>
      <c r="I14" s="123" t="s">
        <v>132</v>
      </c>
    </row>
    <row r="15" spans="1:11" ht="30" customHeight="1">
      <c r="A15" s="105"/>
      <c r="B15" s="36" t="s">
        <v>133</v>
      </c>
      <c r="C15" s="39">
        <v>43180</v>
      </c>
      <c r="D15" s="6" t="s">
        <v>78</v>
      </c>
      <c r="E15" s="39">
        <v>43479</v>
      </c>
      <c r="F15" s="119">
        <v>199</v>
      </c>
      <c r="G15" s="37" t="s">
        <v>134</v>
      </c>
      <c r="H15" s="125">
        <v>0</v>
      </c>
      <c r="I15" s="123" t="s">
        <v>135</v>
      </c>
    </row>
    <row r="16" spans="1:11" ht="30" customHeight="1">
      <c r="A16" s="105"/>
      <c r="B16" s="36" t="s">
        <v>108</v>
      </c>
      <c r="C16" s="39">
        <v>43297</v>
      </c>
      <c r="D16" s="6" t="s">
        <v>78</v>
      </c>
      <c r="E16" s="39">
        <v>43661</v>
      </c>
      <c r="F16" s="119">
        <v>904</v>
      </c>
      <c r="G16" s="37" t="s">
        <v>92</v>
      </c>
      <c r="H16" s="125" t="e">
        <f t="shared" ref="H16:H24" si="0">((E16-$I$2)/360*100)*0.15</f>
        <v>#REF!</v>
      </c>
      <c r="I16" s="123"/>
    </row>
    <row r="17" spans="1:10" ht="30" customHeight="1">
      <c r="A17" s="105"/>
      <c r="B17" s="36" t="s">
        <v>160</v>
      </c>
      <c r="C17" s="39">
        <v>43347</v>
      </c>
      <c r="D17" s="6" t="s">
        <v>78</v>
      </c>
      <c r="E17" s="39">
        <v>43796</v>
      </c>
      <c r="F17" s="119">
        <v>1048</v>
      </c>
      <c r="G17" s="37" t="s">
        <v>134</v>
      </c>
      <c r="H17" s="125" t="e">
        <f t="shared" si="0"/>
        <v>#REF!</v>
      </c>
      <c r="I17" s="123"/>
    </row>
    <row r="18" spans="1:10" ht="30" customHeight="1">
      <c r="A18" s="105"/>
      <c r="B18" s="36" t="s">
        <v>136</v>
      </c>
      <c r="C18" s="39">
        <v>43427</v>
      </c>
      <c r="D18" s="6" t="s">
        <v>78</v>
      </c>
      <c r="E18" s="39">
        <v>43791</v>
      </c>
      <c r="F18" s="119">
        <v>1138</v>
      </c>
      <c r="G18" s="37" t="s">
        <v>137</v>
      </c>
      <c r="H18" s="125" t="e">
        <f t="shared" si="0"/>
        <v>#REF!</v>
      </c>
      <c r="I18" s="123"/>
    </row>
    <row r="19" spans="1:10" ht="30" customHeight="1">
      <c r="A19" s="105"/>
      <c r="B19" s="36" t="s">
        <v>138</v>
      </c>
      <c r="C19" s="39">
        <v>43524</v>
      </c>
      <c r="D19" s="6" t="s">
        <v>78</v>
      </c>
      <c r="E19" s="39">
        <v>43883</v>
      </c>
      <c r="F19" s="119">
        <v>230</v>
      </c>
      <c r="G19" s="37" t="s">
        <v>139</v>
      </c>
      <c r="H19" s="125" t="e">
        <f t="shared" si="0"/>
        <v>#REF!</v>
      </c>
      <c r="I19" s="16"/>
    </row>
    <row r="20" spans="1:10" ht="30" customHeight="1">
      <c r="A20" s="94" t="s">
        <v>76</v>
      </c>
      <c r="B20" s="36" t="s">
        <v>140</v>
      </c>
      <c r="C20" s="39">
        <v>42933</v>
      </c>
      <c r="D20" s="6" t="s">
        <v>91</v>
      </c>
      <c r="E20" s="39">
        <v>43712</v>
      </c>
      <c r="F20" s="119">
        <v>994</v>
      </c>
      <c r="G20" s="37" t="s">
        <v>141</v>
      </c>
      <c r="H20" s="125" t="e">
        <f t="shared" si="0"/>
        <v>#REF!</v>
      </c>
      <c r="I20" s="40"/>
    </row>
    <row r="21" spans="1:10" ht="30" customHeight="1">
      <c r="A21" s="105"/>
      <c r="B21" s="36" t="s">
        <v>142</v>
      </c>
      <c r="C21" s="39">
        <v>43441</v>
      </c>
      <c r="D21" s="6" t="s">
        <v>91</v>
      </c>
      <c r="E21" s="39">
        <v>43805</v>
      </c>
      <c r="F21" s="119">
        <v>636</v>
      </c>
      <c r="G21" s="37" t="s">
        <v>143</v>
      </c>
      <c r="H21" s="125" t="e">
        <f t="shared" si="0"/>
        <v>#REF!</v>
      </c>
      <c r="I21" s="40"/>
    </row>
    <row r="22" spans="1:10" ht="30" customHeight="1">
      <c r="A22" s="105"/>
      <c r="B22" s="36" t="s">
        <v>144</v>
      </c>
      <c r="C22" s="39">
        <v>42733</v>
      </c>
      <c r="D22" s="6" t="s">
        <v>91</v>
      </c>
      <c r="E22" s="39">
        <v>43818</v>
      </c>
      <c r="F22" s="119">
        <v>2314</v>
      </c>
      <c r="G22" s="37" t="s">
        <v>92</v>
      </c>
      <c r="H22" s="125" t="e">
        <f t="shared" si="0"/>
        <v>#REF!</v>
      </c>
      <c r="I22" s="16"/>
    </row>
    <row r="23" spans="1:10" ht="30" customHeight="1">
      <c r="A23" s="94" t="s">
        <v>95</v>
      </c>
      <c r="B23" s="15" t="s">
        <v>98</v>
      </c>
      <c r="C23" s="39">
        <v>43297</v>
      </c>
      <c r="D23" s="6" t="s">
        <v>78</v>
      </c>
      <c r="E23" s="39">
        <v>43661</v>
      </c>
      <c r="F23" s="119">
        <v>904</v>
      </c>
      <c r="G23" s="37" t="s">
        <v>92</v>
      </c>
      <c r="H23" s="125" t="e">
        <f t="shared" si="0"/>
        <v>#REF!</v>
      </c>
      <c r="I23" s="40"/>
    </row>
    <row r="24" spans="1:10" ht="30" customHeight="1">
      <c r="A24" s="105"/>
      <c r="B24" s="36" t="s">
        <v>145</v>
      </c>
      <c r="C24" s="39">
        <v>43452</v>
      </c>
      <c r="D24" s="6" t="s">
        <v>91</v>
      </c>
      <c r="E24" s="39">
        <v>43816</v>
      </c>
      <c r="F24" s="119">
        <v>491</v>
      </c>
      <c r="G24" s="37" t="s">
        <v>92</v>
      </c>
      <c r="H24" s="125" t="e">
        <f t="shared" si="0"/>
        <v>#REF!</v>
      </c>
      <c r="I24" s="40"/>
    </row>
    <row r="25" spans="1:10" ht="30" customHeight="1">
      <c r="A25" s="94" t="s">
        <v>96</v>
      </c>
      <c r="B25" s="36" t="s">
        <v>146</v>
      </c>
      <c r="C25" s="39">
        <v>42452</v>
      </c>
      <c r="D25" s="6" t="s">
        <v>88</v>
      </c>
      <c r="E25" s="39">
        <v>42816</v>
      </c>
      <c r="F25" s="119">
        <v>1021</v>
      </c>
      <c r="G25" s="37" t="s">
        <v>117</v>
      </c>
      <c r="H25" s="125">
        <v>0</v>
      </c>
      <c r="I25" s="123" t="s">
        <v>114</v>
      </c>
    </row>
    <row r="26" spans="1:10" ht="30" customHeight="1">
      <c r="A26" s="105"/>
      <c r="B26" s="36" t="s">
        <v>147</v>
      </c>
      <c r="C26" s="39">
        <v>42622</v>
      </c>
      <c r="D26" s="6" t="s">
        <v>88</v>
      </c>
      <c r="E26" s="39">
        <v>43160</v>
      </c>
      <c r="F26" s="119">
        <v>2512</v>
      </c>
      <c r="G26" s="37" t="s">
        <v>116</v>
      </c>
      <c r="H26" s="125">
        <v>0</v>
      </c>
      <c r="I26" s="123" t="s">
        <v>118</v>
      </c>
    </row>
    <row r="27" spans="1:10" ht="30" customHeight="1">
      <c r="A27" s="105"/>
      <c r="B27" s="36" t="s">
        <v>149</v>
      </c>
      <c r="C27" s="39">
        <v>42639</v>
      </c>
      <c r="D27" s="6" t="s">
        <v>88</v>
      </c>
      <c r="E27" s="39">
        <v>43194</v>
      </c>
      <c r="F27" s="119">
        <v>615</v>
      </c>
      <c r="G27" s="37" t="s">
        <v>92</v>
      </c>
      <c r="H27" s="125">
        <v>0</v>
      </c>
      <c r="I27" s="123" t="s">
        <v>156</v>
      </c>
    </row>
    <row r="28" spans="1:10" ht="30" customHeight="1">
      <c r="A28" s="105"/>
      <c r="B28" s="36" t="s">
        <v>150</v>
      </c>
      <c r="C28" s="39">
        <v>42830</v>
      </c>
      <c r="D28" s="6" t="s">
        <v>88</v>
      </c>
      <c r="E28" s="39">
        <v>43194</v>
      </c>
      <c r="F28" s="119">
        <v>420</v>
      </c>
      <c r="G28" s="37" t="s">
        <v>92</v>
      </c>
      <c r="H28" s="125">
        <v>0</v>
      </c>
      <c r="I28" s="123" t="s">
        <v>157</v>
      </c>
    </row>
    <row r="29" spans="1:10" ht="30" customHeight="1">
      <c r="A29" s="105"/>
      <c r="B29" s="36" t="s">
        <v>151</v>
      </c>
      <c r="C29" s="39">
        <v>42831</v>
      </c>
      <c r="D29" s="6" t="s">
        <v>88</v>
      </c>
      <c r="E29" s="39">
        <v>43130</v>
      </c>
      <c r="F29" s="119">
        <v>398</v>
      </c>
      <c r="G29" s="37" t="s">
        <v>129</v>
      </c>
      <c r="H29" s="125">
        <v>0</v>
      </c>
      <c r="I29" s="123" t="s">
        <v>121</v>
      </c>
    </row>
    <row r="30" spans="1:10" ht="30" customHeight="1">
      <c r="A30" s="105"/>
      <c r="B30" s="36" t="s">
        <v>152</v>
      </c>
      <c r="C30" s="39">
        <v>42865</v>
      </c>
      <c r="D30" s="6" t="s">
        <v>88</v>
      </c>
      <c r="E30" s="39">
        <v>43321</v>
      </c>
      <c r="F30" s="119">
        <v>1204</v>
      </c>
      <c r="G30" s="37" t="s">
        <v>130</v>
      </c>
      <c r="H30" s="125">
        <v>0</v>
      </c>
      <c r="I30" s="123" t="s">
        <v>123</v>
      </c>
    </row>
    <row r="31" spans="1:10" ht="30" customHeight="1">
      <c r="A31" s="105"/>
      <c r="B31" s="36" t="s">
        <v>153</v>
      </c>
      <c r="C31" s="39">
        <v>43084</v>
      </c>
      <c r="D31" s="6" t="s">
        <v>88</v>
      </c>
      <c r="E31" s="39">
        <v>43374</v>
      </c>
      <c r="F31" s="119">
        <v>445</v>
      </c>
      <c r="G31" s="37" t="s">
        <v>127</v>
      </c>
      <c r="H31" s="125">
        <v>0</v>
      </c>
      <c r="I31" s="123" t="s">
        <v>125</v>
      </c>
    </row>
    <row r="32" spans="1:10" ht="30" customHeight="1">
      <c r="A32" s="105"/>
      <c r="B32" s="36" t="s">
        <v>154</v>
      </c>
      <c r="C32" s="39">
        <v>43069</v>
      </c>
      <c r="D32" s="6" t="s">
        <v>91</v>
      </c>
      <c r="E32" s="39">
        <v>43909</v>
      </c>
      <c r="F32" s="119">
        <v>1847</v>
      </c>
      <c r="G32" s="37" t="s">
        <v>97</v>
      </c>
      <c r="H32" s="125" t="e">
        <f>((E32-$I$2)/360*100)*0.15</f>
        <v>#REF!</v>
      </c>
      <c r="I32" s="16"/>
      <c r="J32" s="9" t="e">
        <f>E32-$I$2</f>
        <v>#REF!</v>
      </c>
    </row>
    <row r="33" spans="1:10" ht="30" customHeight="1">
      <c r="A33" s="105"/>
      <c r="B33" s="36" t="s">
        <v>155</v>
      </c>
      <c r="C33" s="39">
        <v>43248</v>
      </c>
      <c r="D33" s="6" t="s">
        <v>91</v>
      </c>
      <c r="E33" s="39">
        <v>43612</v>
      </c>
      <c r="F33" s="119">
        <v>940</v>
      </c>
      <c r="G33" s="37" t="s">
        <v>92</v>
      </c>
      <c r="H33" s="125" t="e">
        <f>((E33-$I$2)/360*100)*0.15</f>
        <v>#REF!</v>
      </c>
      <c r="I33" s="16"/>
      <c r="J33" s="9" t="e">
        <f>E33-$I$2</f>
        <v>#REF!</v>
      </c>
    </row>
    <row r="34" spans="1:10" ht="30" customHeight="1">
      <c r="A34" s="105"/>
      <c r="B34" s="36" t="s">
        <v>148</v>
      </c>
      <c r="C34" s="39">
        <v>43452</v>
      </c>
      <c r="D34" s="6" t="s">
        <v>78</v>
      </c>
      <c r="E34" s="39">
        <v>43816</v>
      </c>
      <c r="F34" s="119">
        <v>491</v>
      </c>
      <c r="G34" s="37" t="s">
        <v>92</v>
      </c>
      <c r="H34" s="125" t="e">
        <f>((E34-$I$2)/360*100)*0.15</f>
        <v>#REF!</v>
      </c>
      <c r="I34" s="16"/>
      <c r="J34" s="9" t="e">
        <f>E34-$I$2</f>
        <v>#REF!</v>
      </c>
    </row>
    <row r="35" spans="1:10" ht="30" customHeight="1">
      <c r="A35" s="94" t="s">
        <v>89</v>
      </c>
      <c r="B35" s="36" t="s">
        <v>146</v>
      </c>
      <c r="C35" s="39">
        <v>42452</v>
      </c>
      <c r="D35" s="6" t="s">
        <v>88</v>
      </c>
      <c r="E35" s="39">
        <v>42816</v>
      </c>
      <c r="F35" s="119">
        <v>1021</v>
      </c>
      <c r="G35" s="37" t="s">
        <v>117</v>
      </c>
      <c r="H35" s="125">
        <v>0</v>
      </c>
      <c r="I35" s="123" t="s">
        <v>114</v>
      </c>
    </row>
    <row r="36" spans="1:10" ht="30" customHeight="1">
      <c r="A36" s="105"/>
      <c r="B36" s="36" t="s">
        <v>147</v>
      </c>
      <c r="C36" s="39">
        <v>42622</v>
      </c>
      <c r="D36" s="6" t="s">
        <v>88</v>
      </c>
      <c r="E36" s="39">
        <v>43160</v>
      </c>
      <c r="F36" s="119">
        <v>2512</v>
      </c>
      <c r="G36" s="37" t="s">
        <v>116</v>
      </c>
      <c r="H36" s="125">
        <v>0</v>
      </c>
      <c r="I36" s="123" t="s">
        <v>118</v>
      </c>
    </row>
    <row r="37" spans="1:10" ht="30" customHeight="1">
      <c r="A37" s="105"/>
      <c r="B37" s="36" t="s">
        <v>158</v>
      </c>
      <c r="C37" s="39">
        <v>42682</v>
      </c>
      <c r="D37" s="6" t="s">
        <v>88</v>
      </c>
      <c r="E37" s="39">
        <v>43046</v>
      </c>
      <c r="F37" s="119">
        <v>196</v>
      </c>
      <c r="G37" s="37" t="s">
        <v>161</v>
      </c>
      <c r="H37" s="125">
        <v>0</v>
      </c>
      <c r="I37" s="123" t="s">
        <v>162</v>
      </c>
    </row>
    <row r="38" spans="1:10" ht="30" customHeight="1">
      <c r="A38" s="105"/>
      <c r="B38" s="36" t="s">
        <v>119</v>
      </c>
      <c r="C38" s="39">
        <v>42884</v>
      </c>
      <c r="D38" s="6" t="s">
        <v>88</v>
      </c>
      <c r="E38" s="39">
        <v>43248</v>
      </c>
      <c r="F38" s="119">
        <v>1126</v>
      </c>
      <c r="G38" s="37" t="s">
        <v>128</v>
      </c>
      <c r="H38" s="125">
        <v>0</v>
      </c>
      <c r="I38" s="123" t="s">
        <v>94</v>
      </c>
    </row>
    <row r="39" spans="1:10" ht="30" customHeight="1">
      <c r="A39" s="105"/>
      <c r="B39" s="36" t="s">
        <v>151</v>
      </c>
      <c r="C39" s="39">
        <v>42831</v>
      </c>
      <c r="D39" s="6" t="s">
        <v>88</v>
      </c>
      <c r="E39" s="39">
        <v>43130</v>
      </c>
      <c r="F39" s="119">
        <v>398</v>
      </c>
      <c r="G39" s="37" t="s">
        <v>129</v>
      </c>
      <c r="H39" s="125">
        <v>0</v>
      </c>
      <c r="I39" s="123" t="s">
        <v>121</v>
      </c>
    </row>
    <row r="40" spans="1:10" ht="30" customHeight="1">
      <c r="A40" s="105"/>
      <c r="B40" s="36" t="s">
        <v>152</v>
      </c>
      <c r="C40" s="39">
        <v>42865</v>
      </c>
      <c r="D40" s="6" t="s">
        <v>88</v>
      </c>
      <c r="E40" s="39">
        <v>43321</v>
      </c>
      <c r="F40" s="119">
        <v>1204</v>
      </c>
      <c r="G40" s="37" t="s">
        <v>130</v>
      </c>
      <c r="H40" s="125">
        <v>0</v>
      </c>
      <c r="I40" s="123" t="s">
        <v>123</v>
      </c>
    </row>
    <row r="41" spans="1:10" ht="30" customHeight="1">
      <c r="A41" s="105"/>
      <c r="B41" s="36" t="s">
        <v>159</v>
      </c>
      <c r="C41" s="39">
        <v>42881</v>
      </c>
      <c r="D41" s="6" t="s">
        <v>88</v>
      </c>
      <c r="E41" s="39">
        <v>43298</v>
      </c>
      <c r="F41" s="119">
        <v>336</v>
      </c>
      <c r="G41" s="37" t="s">
        <v>163</v>
      </c>
      <c r="H41" s="125">
        <v>0</v>
      </c>
      <c r="I41" s="123" t="s">
        <v>164</v>
      </c>
    </row>
    <row r="42" spans="1:10" ht="30" customHeight="1">
      <c r="A42" s="105"/>
      <c r="B42" s="36" t="s">
        <v>153</v>
      </c>
      <c r="C42" s="39">
        <v>43084</v>
      </c>
      <c r="D42" s="6" t="s">
        <v>88</v>
      </c>
      <c r="E42" s="39">
        <v>43374</v>
      </c>
      <c r="F42" s="119">
        <v>445</v>
      </c>
      <c r="G42" s="37" t="s">
        <v>127</v>
      </c>
      <c r="H42" s="125">
        <v>0</v>
      </c>
      <c r="I42" s="123" t="s">
        <v>125</v>
      </c>
    </row>
    <row r="43" spans="1:10" ht="30" customHeight="1">
      <c r="A43" s="105"/>
      <c r="B43" s="36" t="s">
        <v>155</v>
      </c>
      <c r="C43" s="39">
        <v>43248</v>
      </c>
      <c r="D43" s="6" t="s">
        <v>78</v>
      </c>
      <c r="E43" s="39">
        <v>43612</v>
      </c>
      <c r="F43" s="119">
        <v>940</v>
      </c>
      <c r="G43" s="37" t="s">
        <v>92</v>
      </c>
      <c r="H43" s="125" t="e">
        <f>((E43-$I$2)/360*100)*0.1</f>
        <v>#REF!</v>
      </c>
      <c r="I43" s="16"/>
    </row>
    <row r="44" spans="1:10" ht="30" customHeight="1">
      <c r="A44" s="105"/>
      <c r="B44" s="36" t="s">
        <v>160</v>
      </c>
      <c r="C44" s="39">
        <v>43347</v>
      </c>
      <c r="D44" s="6" t="s">
        <v>78</v>
      </c>
      <c r="E44" s="39">
        <v>43796</v>
      </c>
      <c r="F44" s="119">
        <v>1048</v>
      </c>
      <c r="G44" s="37" t="s">
        <v>134</v>
      </c>
      <c r="H44" s="125" t="e">
        <f>((E44-$I$2)/360*100)*0.1</f>
        <v>#REF!</v>
      </c>
      <c r="I44" s="123"/>
    </row>
    <row r="45" spans="1:10" ht="30" customHeight="1">
      <c r="A45" s="105"/>
      <c r="B45" s="36" t="s">
        <v>136</v>
      </c>
      <c r="C45" s="39">
        <v>43427</v>
      </c>
      <c r="D45" s="6" t="s">
        <v>78</v>
      </c>
      <c r="E45" s="39">
        <v>43791</v>
      </c>
      <c r="F45" s="119">
        <v>1138</v>
      </c>
      <c r="G45" s="37" t="s">
        <v>137</v>
      </c>
      <c r="H45" s="125" t="e">
        <f>((E45-$I$2)/360*100)*0.1</f>
        <v>#REF!</v>
      </c>
      <c r="I45" s="123"/>
    </row>
    <row r="46" spans="1:10" ht="30" customHeight="1">
      <c r="A46" s="252" t="s">
        <v>90</v>
      </c>
      <c r="B46" s="253"/>
      <c r="C46" s="253"/>
      <c r="D46" s="253"/>
      <c r="E46" s="253"/>
      <c r="F46" s="253"/>
      <c r="G46" s="253"/>
      <c r="H46" s="254"/>
      <c r="I46" s="17"/>
    </row>
  </sheetData>
  <mergeCells count="3">
    <mergeCell ref="A2:B2"/>
    <mergeCell ref="C3:E3"/>
    <mergeCell ref="A46:H46"/>
  </mergeCells>
  <phoneticPr fontId="35" type="noConversion"/>
  <pageMargins left="0.70866141732283472" right="0.70866141732283472" top="0.74803149606299213" bottom="0.74803149606299213" header="0.31496062992125984" footer="0.31496062992125984"/>
  <pageSetup paperSize="9" scale="70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I28"/>
  <sheetViews>
    <sheetView view="pageBreakPreview" zoomScale="85" zoomScaleNormal="85" zoomScaleSheetLayoutView="85" workbookViewId="0">
      <selection activeCell="I6" sqref="I6:I26"/>
    </sheetView>
  </sheetViews>
  <sheetFormatPr defaultRowHeight="12.75"/>
  <cols>
    <col min="1" max="1" width="20.625" style="9" customWidth="1"/>
    <col min="2" max="2" width="62.875" style="9" bestFit="1" customWidth="1"/>
    <col min="3" max="3" width="15.625" style="8" customWidth="1"/>
    <col min="4" max="4" width="5.625" style="8" customWidth="1"/>
    <col min="5" max="5" width="15.625" style="8" customWidth="1"/>
    <col min="6" max="9" width="12.625" style="9" customWidth="1"/>
    <col min="10" max="16384" width="9" style="9"/>
  </cols>
  <sheetData>
    <row r="1" spans="1:9" ht="30" customHeight="1">
      <c r="A1" s="7" t="s">
        <v>12</v>
      </c>
      <c r="B1" s="7"/>
      <c r="C1" s="7"/>
      <c r="D1" s="7"/>
      <c r="E1" s="7"/>
      <c r="F1" s="7"/>
      <c r="G1" s="7"/>
      <c r="H1" s="7"/>
      <c r="I1" s="7"/>
    </row>
    <row r="2" spans="1:9" ht="30" customHeight="1">
      <c r="A2" s="248" t="e">
        <f>"1. "&amp;#REF!&amp;""</f>
        <v>#REF!</v>
      </c>
      <c r="B2" s="248"/>
      <c r="C2" s="38"/>
      <c r="I2" s="20"/>
    </row>
    <row r="3" spans="1:9" ht="30" customHeight="1">
      <c r="A3" s="92" t="s">
        <v>59</v>
      </c>
      <c r="B3" s="91" t="s">
        <v>8</v>
      </c>
      <c r="C3" s="249" t="s">
        <v>9</v>
      </c>
      <c r="D3" s="250"/>
      <c r="E3" s="251"/>
      <c r="F3" s="91" t="s">
        <v>10</v>
      </c>
      <c r="G3" s="91" t="s">
        <v>11</v>
      </c>
      <c r="H3" s="18" t="s">
        <v>58</v>
      </c>
      <c r="I3" s="90" t="s">
        <v>3</v>
      </c>
    </row>
    <row r="4" spans="1:9" ht="30" customHeight="1">
      <c r="A4" s="94" t="s">
        <v>64</v>
      </c>
      <c r="B4" s="36"/>
      <c r="C4" s="39"/>
      <c r="D4" s="6" t="s">
        <v>75</v>
      </c>
      <c r="E4" s="39"/>
      <c r="F4" s="119"/>
      <c r="G4" s="37"/>
      <c r="H4" s="106">
        <f>(E4-$I$2)/360*100</f>
        <v>0</v>
      </c>
      <c r="I4" s="123"/>
    </row>
    <row r="5" spans="1:9" ht="30" customHeight="1">
      <c r="A5" s="105"/>
      <c r="B5" s="36"/>
      <c r="C5" s="39"/>
      <c r="D5" s="6" t="s">
        <v>75</v>
      </c>
      <c r="E5" s="39"/>
      <c r="F5" s="119"/>
      <c r="G5" s="37"/>
      <c r="H5" s="106">
        <f>(E5-$I$2)/360*100</f>
        <v>0</v>
      </c>
      <c r="I5" s="40"/>
    </row>
    <row r="6" spans="1:9" ht="30" customHeight="1">
      <c r="A6" s="94" t="s">
        <v>65</v>
      </c>
      <c r="B6" s="36"/>
      <c r="C6" s="39"/>
      <c r="D6" s="6" t="s">
        <v>75</v>
      </c>
      <c r="E6" s="39"/>
      <c r="F6" s="119"/>
      <c r="G6" s="37"/>
      <c r="H6" s="106">
        <f>((E6-$I$2)/360*100)*0.3</f>
        <v>0</v>
      </c>
      <c r="I6" s="123"/>
    </row>
    <row r="7" spans="1:9" ht="30" customHeight="1">
      <c r="A7" s="94" t="s">
        <v>77</v>
      </c>
      <c r="B7" s="15"/>
      <c r="C7" s="39"/>
      <c r="D7" s="6" t="s">
        <v>75</v>
      </c>
      <c r="E7" s="39"/>
      <c r="F7" s="119"/>
      <c r="G7" s="37"/>
      <c r="H7" s="106">
        <f t="shared" ref="H7:H22" si="0">((E7-$I$2)/360*100)*0.15</f>
        <v>0</v>
      </c>
      <c r="I7" s="40"/>
    </row>
    <row r="8" spans="1:9" ht="30" customHeight="1">
      <c r="A8" s="105"/>
      <c r="B8" s="15"/>
      <c r="C8" s="39"/>
      <c r="D8" s="6" t="s">
        <v>75</v>
      </c>
      <c r="E8" s="39"/>
      <c r="F8" s="119"/>
      <c r="G8" s="37"/>
      <c r="H8" s="106">
        <f t="shared" si="0"/>
        <v>0</v>
      </c>
      <c r="I8" s="40"/>
    </row>
    <row r="9" spans="1:9" ht="30" customHeight="1">
      <c r="A9" s="105"/>
      <c r="B9" s="15"/>
      <c r="C9" s="39"/>
      <c r="D9" s="6" t="s">
        <v>75</v>
      </c>
      <c r="E9" s="39"/>
      <c r="F9" s="119"/>
      <c r="G9" s="37"/>
      <c r="H9" s="106">
        <f t="shared" si="0"/>
        <v>0</v>
      </c>
      <c r="I9" s="40"/>
    </row>
    <row r="10" spans="1:9" ht="30" customHeight="1">
      <c r="A10" s="105"/>
      <c r="B10" s="15"/>
      <c r="C10" s="39"/>
      <c r="D10" s="6" t="s">
        <v>75</v>
      </c>
      <c r="E10" s="39"/>
      <c r="F10" s="119"/>
      <c r="G10" s="37"/>
      <c r="H10" s="106">
        <f t="shared" si="0"/>
        <v>0</v>
      </c>
      <c r="I10" s="40"/>
    </row>
    <row r="11" spans="1:9" ht="30" customHeight="1">
      <c r="A11" s="105"/>
      <c r="B11" s="36"/>
      <c r="C11" s="39"/>
      <c r="D11" s="6" t="s">
        <v>75</v>
      </c>
      <c r="E11" s="39"/>
      <c r="F11" s="119"/>
      <c r="G11" s="37"/>
      <c r="H11" s="106">
        <f t="shared" si="0"/>
        <v>0</v>
      </c>
      <c r="I11" s="40"/>
    </row>
    <row r="12" spans="1:9" ht="30" customHeight="1">
      <c r="A12" s="94" t="s">
        <v>76</v>
      </c>
      <c r="B12" s="15"/>
      <c r="C12" s="39"/>
      <c r="D12" s="6" t="s">
        <v>75</v>
      </c>
      <c r="E12" s="39"/>
      <c r="F12" s="119"/>
      <c r="G12" s="37"/>
      <c r="H12" s="106">
        <f t="shared" si="0"/>
        <v>0</v>
      </c>
      <c r="I12" s="40"/>
    </row>
    <row r="13" spans="1:9" ht="30" customHeight="1">
      <c r="A13" s="105"/>
      <c r="B13" s="15"/>
      <c r="C13" s="39"/>
      <c r="D13" s="6" t="s">
        <v>75</v>
      </c>
      <c r="E13" s="39"/>
      <c r="F13" s="119"/>
      <c r="G13" s="37"/>
      <c r="H13" s="106">
        <f t="shared" si="0"/>
        <v>0</v>
      </c>
      <c r="I13" s="40"/>
    </row>
    <row r="14" spans="1:9" ht="30" customHeight="1">
      <c r="A14" s="105"/>
      <c r="B14" s="15"/>
      <c r="C14" s="39"/>
      <c r="D14" s="6" t="s">
        <v>75</v>
      </c>
      <c r="E14" s="39"/>
      <c r="F14" s="119"/>
      <c r="G14" s="37"/>
      <c r="H14" s="106">
        <f t="shared" si="0"/>
        <v>0</v>
      </c>
      <c r="I14" s="40"/>
    </row>
    <row r="15" spans="1:9" ht="30" customHeight="1">
      <c r="A15" s="105"/>
      <c r="B15" s="15"/>
      <c r="C15" s="39"/>
      <c r="D15" s="6" t="s">
        <v>75</v>
      </c>
      <c r="E15" s="39"/>
      <c r="F15" s="119"/>
      <c r="G15" s="37"/>
      <c r="H15" s="106">
        <f t="shared" si="0"/>
        <v>0</v>
      </c>
      <c r="I15" s="40"/>
    </row>
    <row r="16" spans="1:9" ht="30" customHeight="1">
      <c r="A16" s="105"/>
      <c r="B16" s="36"/>
      <c r="C16" s="39"/>
      <c r="D16" s="6" t="s">
        <v>75</v>
      </c>
      <c r="E16" s="39"/>
      <c r="F16" s="119"/>
      <c r="G16" s="37"/>
      <c r="H16" s="106">
        <f t="shared" si="0"/>
        <v>0</v>
      </c>
      <c r="I16" s="40"/>
    </row>
    <row r="17" spans="1:9" ht="30" customHeight="1">
      <c r="A17" s="94" t="s">
        <v>72</v>
      </c>
      <c r="B17" s="15"/>
      <c r="C17" s="39"/>
      <c r="D17" s="6" t="s">
        <v>75</v>
      </c>
      <c r="E17" s="39"/>
      <c r="F17" s="119"/>
      <c r="G17" s="37"/>
      <c r="H17" s="106">
        <f t="shared" si="0"/>
        <v>0</v>
      </c>
      <c r="I17" s="120"/>
    </row>
    <row r="18" spans="1:9" ht="30" customHeight="1">
      <c r="A18" s="105"/>
      <c r="B18" s="15"/>
      <c r="C18" s="39"/>
      <c r="D18" s="6" t="s">
        <v>75</v>
      </c>
      <c r="E18" s="39"/>
      <c r="F18" s="119"/>
      <c r="G18" s="37"/>
      <c r="H18" s="106">
        <f t="shared" si="0"/>
        <v>0</v>
      </c>
      <c r="I18" s="120"/>
    </row>
    <row r="19" spans="1:9" ht="30" customHeight="1">
      <c r="A19" s="105"/>
      <c r="B19" s="15"/>
      <c r="C19" s="39"/>
      <c r="D19" s="6" t="s">
        <v>75</v>
      </c>
      <c r="E19" s="39"/>
      <c r="F19" s="119"/>
      <c r="G19" s="37"/>
      <c r="H19" s="106">
        <f t="shared" si="0"/>
        <v>0</v>
      </c>
      <c r="I19" s="40"/>
    </row>
    <row r="20" spans="1:9" ht="30" customHeight="1">
      <c r="A20" s="94" t="s">
        <v>73</v>
      </c>
      <c r="B20" s="15"/>
      <c r="C20" s="39"/>
      <c r="D20" s="6" t="s">
        <v>75</v>
      </c>
      <c r="E20" s="39"/>
      <c r="F20" s="119"/>
      <c r="G20" s="37"/>
      <c r="H20" s="106">
        <f t="shared" si="0"/>
        <v>0</v>
      </c>
      <c r="I20" s="16"/>
    </row>
    <row r="21" spans="1:9" ht="30" customHeight="1">
      <c r="A21" s="105"/>
      <c r="B21" s="15"/>
      <c r="C21" s="39"/>
      <c r="D21" s="6" t="s">
        <v>75</v>
      </c>
      <c r="E21" s="39"/>
      <c r="F21" s="119"/>
      <c r="G21" s="37"/>
      <c r="H21" s="106">
        <f t="shared" si="0"/>
        <v>0</v>
      </c>
      <c r="I21" s="16"/>
    </row>
    <row r="22" spans="1:9" ht="30" customHeight="1">
      <c r="A22" s="105"/>
      <c r="B22" s="15"/>
      <c r="C22" s="39"/>
      <c r="D22" s="6" t="s">
        <v>75</v>
      </c>
      <c r="E22" s="39"/>
      <c r="F22" s="119"/>
      <c r="G22" s="37"/>
      <c r="H22" s="106">
        <f t="shared" si="0"/>
        <v>0</v>
      </c>
      <c r="I22" s="16"/>
    </row>
    <row r="23" spans="1:9" ht="30" customHeight="1">
      <c r="A23" s="94" t="s">
        <v>74</v>
      </c>
      <c r="B23" s="15"/>
      <c r="C23" s="39"/>
      <c r="D23" s="6" t="s">
        <v>75</v>
      </c>
      <c r="E23" s="39"/>
      <c r="F23" s="121"/>
      <c r="G23" s="114"/>
      <c r="H23" s="113">
        <f>((E23-$I$2)/360*100)*0.1</f>
        <v>0</v>
      </c>
      <c r="I23" s="124"/>
    </row>
    <row r="24" spans="1:9" ht="30" customHeight="1">
      <c r="A24" s="105"/>
      <c r="B24" s="15"/>
      <c r="C24" s="39"/>
      <c r="D24" s="6" t="s">
        <v>75</v>
      </c>
      <c r="E24" s="39"/>
      <c r="F24" s="121"/>
      <c r="G24" s="114"/>
      <c r="H24" s="113">
        <f>((E24-$I$2)/360*100)*0.1</f>
        <v>0</v>
      </c>
      <c r="I24" s="124"/>
    </row>
    <row r="25" spans="1:9" ht="30" customHeight="1">
      <c r="A25" s="105"/>
      <c r="B25" s="15"/>
      <c r="C25" s="39"/>
      <c r="D25" s="6" t="s">
        <v>75</v>
      </c>
      <c r="E25" s="39"/>
      <c r="F25" s="121"/>
      <c r="G25" s="114"/>
      <c r="H25" s="113">
        <f>((E25-$I$2)/360*100)*0.1</f>
        <v>0</v>
      </c>
      <c r="I25" s="40"/>
    </row>
    <row r="26" spans="1:9" ht="30" customHeight="1">
      <c r="A26" s="105"/>
      <c r="B26" s="15"/>
      <c r="C26" s="39"/>
      <c r="D26" s="6" t="s">
        <v>75</v>
      </c>
      <c r="E26" s="39"/>
      <c r="F26" s="121"/>
      <c r="G26" s="114"/>
      <c r="H26" s="113">
        <f>((E26-$I$2)/360*100)*0.1</f>
        <v>0</v>
      </c>
      <c r="I26" s="124"/>
    </row>
    <row r="27" spans="1:9" ht="30" customHeight="1">
      <c r="A27" s="105"/>
      <c r="B27" s="15"/>
      <c r="C27" s="39"/>
      <c r="D27" s="6" t="s">
        <v>75</v>
      </c>
      <c r="E27" s="39"/>
      <c r="F27" s="121"/>
      <c r="G27" s="114"/>
      <c r="H27" s="113">
        <f>((E27-$I$2)/360*100)*0.1</f>
        <v>0</v>
      </c>
      <c r="I27" s="40"/>
    </row>
    <row r="28" spans="1:9" ht="30" customHeight="1">
      <c r="A28" s="252" t="s">
        <v>2</v>
      </c>
      <c r="B28" s="253"/>
      <c r="C28" s="253"/>
      <c r="D28" s="253"/>
      <c r="E28" s="253"/>
      <c r="F28" s="253"/>
      <c r="G28" s="253"/>
      <c r="H28" s="254"/>
      <c r="I28" s="17"/>
    </row>
  </sheetData>
  <mergeCells count="3">
    <mergeCell ref="A2:B2"/>
    <mergeCell ref="C3:E3"/>
    <mergeCell ref="A28:H28"/>
  </mergeCells>
  <phoneticPr fontId="37" type="noConversion"/>
  <pageMargins left="0.7" right="0.7" top="0.75" bottom="0.75" header="0.3" footer="0.3"/>
  <pageSetup paperSize="9" scale="70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J96"/>
  <sheetViews>
    <sheetView view="pageBreakPreview" zoomScale="85" zoomScaleNormal="90" zoomScaleSheetLayoutView="85" workbookViewId="0">
      <selection activeCell="L26" sqref="L26"/>
    </sheetView>
  </sheetViews>
  <sheetFormatPr defaultRowHeight="15.95" customHeight="1"/>
  <cols>
    <col min="1" max="3" width="11.625" style="69" customWidth="1"/>
    <col min="4" max="4" width="14.625" style="69" customWidth="1"/>
    <col min="5" max="5" width="7.875" style="69" bestFit="1" customWidth="1"/>
    <col min="6" max="7" width="12.625" style="88" customWidth="1"/>
    <col min="8" max="8" width="45.625" style="69" customWidth="1"/>
    <col min="9" max="9" width="9" style="2"/>
    <col min="10" max="10" width="9.125" style="70" bestFit="1" customWidth="1"/>
    <col min="11" max="16384" width="9" style="2"/>
  </cols>
  <sheetData>
    <row r="1" spans="1:10" ht="24.95" customHeight="1">
      <c r="A1" s="257" t="s">
        <v>46</v>
      </c>
      <c r="B1" s="257"/>
      <c r="C1" s="257"/>
      <c r="D1" s="257"/>
      <c r="E1" s="257"/>
      <c r="F1" s="257"/>
      <c r="G1" s="257"/>
      <c r="H1" s="257"/>
    </row>
    <row r="2" spans="1:10" ht="23.1" customHeight="1">
      <c r="A2" s="258" t="s">
        <v>38</v>
      </c>
      <c r="B2" s="259"/>
      <c r="C2" s="259"/>
      <c r="D2" s="260"/>
      <c r="E2" s="264" t="s">
        <v>19</v>
      </c>
      <c r="F2" s="319" t="e">
        <f>""&amp;#REF!&amp;"+"&amp;#REF!&amp;"+"&amp;#REF!&amp;""</f>
        <v>#REF!</v>
      </c>
      <c r="G2" s="319"/>
      <c r="H2" s="266" t="s">
        <v>1</v>
      </c>
      <c r="I2" s="57" t="s">
        <v>26</v>
      </c>
    </row>
    <row r="3" spans="1:10" ht="23.1" customHeight="1">
      <c r="A3" s="261"/>
      <c r="B3" s="262"/>
      <c r="C3" s="262"/>
      <c r="D3" s="263"/>
      <c r="E3" s="265"/>
      <c r="F3" s="81" t="s">
        <v>47</v>
      </c>
      <c r="G3" s="81" t="s">
        <v>48</v>
      </c>
      <c r="H3" s="267"/>
      <c r="I3" s="57" t="s">
        <v>26</v>
      </c>
    </row>
    <row r="4" spans="1:10" ht="15.95" customHeight="1">
      <c r="A4" s="255" t="s">
        <v>20</v>
      </c>
      <c r="B4" s="256"/>
      <c r="C4" s="256"/>
      <c r="D4" s="256"/>
      <c r="E4" s="122"/>
      <c r="F4" s="80" t="e">
        <f>#REF!</f>
        <v>#REF!</v>
      </c>
      <c r="G4" s="80" t="e">
        <f>#REF!</f>
        <v>#REF!</v>
      </c>
      <c r="H4" s="59"/>
    </row>
    <row r="5" spans="1:10" ht="15" hidden="1" customHeight="1">
      <c r="A5" s="268" t="s">
        <v>39</v>
      </c>
      <c r="B5" s="269"/>
      <c r="C5" s="269"/>
      <c r="D5" s="270"/>
      <c r="E5" s="71">
        <v>30</v>
      </c>
      <c r="F5" s="82"/>
      <c r="G5" s="82"/>
      <c r="H5" s="59"/>
    </row>
    <row r="6" spans="1:10" ht="15" hidden="1" customHeight="1">
      <c r="A6" s="268" t="s">
        <v>40</v>
      </c>
      <c r="B6" s="269"/>
      <c r="C6" s="269"/>
      <c r="D6" s="270"/>
      <c r="E6" s="71"/>
      <c r="F6" s="82"/>
      <c r="G6" s="82"/>
      <c r="H6" s="59"/>
    </row>
    <row r="7" spans="1:10" ht="15" hidden="1" customHeight="1">
      <c r="A7" s="271" t="s">
        <v>41</v>
      </c>
      <c r="B7" s="272"/>
      <c r="C7" s="272"/>
      <c r="D7" s="272"/>
      <c r="E7" s="72">
        <v>100</v>
      </c>
      <c r="F7" s="82"/>
      <c r="G7" s="82"/>
      <c r="H7" s="59"/>
    </row>
    <row r="8" spans="1:10" ht="15" hidden="1" customHeight="1">
      <c r="A8" s="273" t="s">
        <v>42</v>
      </c>
      <c r="B8" s="274"/>
      <c r="C8" s="274"/>
      <c r="D8" s="275"/>
      <c r="E8" s="58"/>
      <c r="F8" s="83"/>
      <c r="G8" s="83"/>
      <c r="H8" s="59"/>
    </row>
    <row r="9" spans="1:10" ht="15.95" customHeight="1">
      <c r="A9" s="276" t="s">
        <v>43</v>
      </c>
      <c r="B9" s="277"/>
      <c r="C9" s="277"/>
      <c r="D9" s="277"/>
      <c r="E9" s="60">
        <f>E10+E68+E72+E78+E82</f>
        <v>100</v>
      </c>
      <c r="F9" s="61">
        <f>F10+F68+F72+F78+F82+F85</f>
        <v>94.77</v>
      </c>
      <c r="G9" s="61" t="e">
        <f>SUM(G10,G68,G72,G78,G82,G85)</f>
        <v>#REF!</v>
      </c>
      <c r="H9" s="24"/>
      <c r="I9" s="19"/>
      <c r="J9" s="73" t="e">
        <f t="shared" ref="J9:J72" si="0">+G9-F9</f>
        <v>#REF!</v>
      </c>
    </row>
    <row r="10" spans="1:10" ht="15.95" customHeight="1">
      <c r="A10" s="312" t="s">
        <v>21</v>
      </c>
      <c r="B10" s="277" t="s">
        <v>13</v>
      </c>
      <c r="C10" s="277"/>
      <c r="D10" s="277"/>
      <c r="E10" s="60">
        <f>E11+E15+E40+E65</f>
        <v>50</v>
      </c>
      <c r="F10" s="61">
        <f>F11+F15+F40+F65</f>
        <v>45.77</v>
      </c>
      <c r="G10" s="61" t="e">
        <f>G11+G15+G40+G65</f>
        <v>#REF!</v>
      </c>
      <c r="H10" s="24"/>
      <c r="J10" s="73" t="e">
        <f t="shared" si="0"/>
        <v>#REF!</v>
      </c>
    </row>
    <row r="11" spans="1:10" ht="15.95" customHeight="1">
      <c r="A11" s="313"/>
      <c r="B11" s="293" t="s">
        <v>44</v>
      </c>
      <c r="C11" s="294"/>
      <c r="D11" s="62" t="s">
        <v>14</v>
      </c>
      <c r="E11" s="63">
        <f>SUM(E12:E14)</f>
        <v>18</v>
      </c>
      <c r="F11" s="84">
        <f>SUM(F12:F14)</f>
        <v>15</v>
      </c>
      <c r="G11" s="84" t="e">
        <f>SUM(G12:G14)</f>
        <v>#REF!</v>
      </c>
      <c r="H11" s="24"/>
      <c r="J11" s="73" t="e">
        <f t="shared" si="0"/>
        <v>#REF!</v>
      </c>
    </row>
    <row r="12" spans="1:10" ht="15.95" customHeight="1">
      <c r="A12" s="313"/>
      <c r="B12" s="295"/>
      <c r="C12" s="296"/>
      <c r="D12" s="62" t="s">
        <v>61</v>
      </c>
      <c r="E12" s="64">
        <v>4</v>
      </c>
      <c r="F12" s="84">
        <v>4</v>
      </c>
      <c r="G12" s="84" t="e">
        <f>#REF!</f>
        <v>#REF!</v>
      </c>
      <c r="H12" s="24"/>
      <c r="J12" s="73" t="e">
        <f t="shared" si="0"/>
        <v>#REF!</v>
      </c>
    </row>
    <row r="13" spans="1:10" ht="15.95" customHeight="1">
      <c r="A13" s="313"/>
      <c r="B13" s="295"/>
      <c r="C13" s="296"/>
      <c r="D13" s="62" t="s">
        <v>5</v>
      </c>
      <c r="E13" s="64">
        <v>6</v>
      </c>
      <c r="F13" s="84">
        <v>5</v>
      </c>
      <c r="G13" s="84" t="e">
        <f>#REF!</f>
        <v>#REF!</v>
      </c>
      <c r="H13" s="24"/>
      <c r="J13" s="73" t="e">
        <f t="shared" si="0"/>
        <v>#REF!</v>
      </c>
    </row>
    <row r="14" spans="1:10" ht="15.95" customHeight="1">
      <c r="A14" s="313"/>
      <c r="B14" s="295"/>
      <c r="C14" s="296"/>
      <c r="D14" s="62" t="s">
        <v>15</v>
      </c>
      <c r="E14" s="64">
        <v>8</v>
      </c>
      <c r="F14" s="84">
        <v>6</v>
      </c>
      <c r="G14" s="84" t="e">
        <f>#REF!</f>
        <v>#REF!</v>
      </c>
      <c r="H14" s="24"/>
      <c r="J14" s="73" t="e">
        <f t="shared" si="0"/>
        <v>#REF!</v>
      </c>
    </row>
    <row r="15" spans="1:10" ht="15.95" customHeight="1">
      <c r="A15" s="313"/>
      <c r="B15" s="281" t="s">
        <v>4</v>
      </c>
      <c r="C15" s="284" t="s">
        <v>45</v>
      </c>
      <c r="D15" s="285"/>
      <c r="E15" s="74">
        <f>E16++E20+E32+E36+E28+E24</f>
        <v>22</v>
      </c>
      <c r="F15" s="85">
        <f>SUM(F16,F20,F32,F36,F28,F24)</f>
        <v>22</v>
      </c>
      <c r="G15" s="85" t="e">
        <f>SUM(G16,G20,G32,G36,G28,G24)</f>
        <v>#REF!</v>
      </c>
      <c r="H15" s="24"/>
      <c r="J15" s="73" t="e">
        <f t="shared" si="0"/>
        <v>#REF!</v>
      </c>
    </row>
    <row r="16" spans="1:10" ht="15.95" customHeight="1">
      <c r="A16" s="313"/>
      <c r="B16" s="282"/>
      <c r="C16" s="278" t="e">
        <f>#REF!</f>
        <v>#REF!</v>
      </c>
      <c r="D16" s="62" t="s">
        <v>14</v>
      </c>
      <c r="E16" s="89">
        <f>E17+E18+E19</f>
        <v>6.6</v>
      </c>
      <c r="F16" s="84">
        <f>SUM(F17:F19)</f>
        <v>6.6</v>
      </c>
      <c r="G16" s="84" t="e">
        <f>G17+G18+G19</f>
        <v>#REF!</v>
      </c>
      <c r="H16" s="24"/>
      <c r="J16" s="73" t="e">
        <f t="shared" si="0"/>
        <v>#REF!</v>
      </c>
    </row>
    <row r="17" spans="1:10" ht="15.95" customHeight="1">
      <c r="A17" s="313"/>
      <c r="B17" s="282"/>
      <c r="C17" s="279"/>
      <c r="D17" s="62" t="s">
        <v>61</v>
      </c>
      <c r="E17" s="75">
        <v>1.5</v>
      </c>
      <c r="F17" s="84">
        <v>1.5</v>
      </c>
      <c r="G17" s="84" t="e">
        <f>#REF!</f>
        <v>#REF!</v>
      </c>
      <c r="H17" s="24"/>
      <c r="J17" s="73" t="e">
        <f t="shared" si="0"/>
        <v>#REF!</v>
      </c>
    </row>
    <row r="18" spans="1:10" ht="15.95" customHeight="1">
      <c r="A18" s="313"/>
      <c r="B18" s="282"/>
      <c r="C18" s="279"/>
      <c r="D18" s="62" t="s">
        <v>5</v>
      </c>
      <c r="E18" s="75">
        <v>2.4</v>
      </c>
      <c r="F18" s="84">
        <v>2.4</v>
      </c>
      <c r="G18" s="84" t="e">
        <f>#REF!</f>
        <v>#REF!</v>
      </c>
      <c r="H18" s="24"/>
      <c r="J18" s="73" t="e">
        <f t="shared" si="0"/>
        <v>#REF!</v>
      </c>
    </row>
    <row r="19" spans="1:10" ht="15.95" customHeight="1">
      <c r="A19" s="313"/>
      <c r="B19" s="282"/>
      <c r="C19" s="280"/>
      <c r="D19" s="62" t="s">
        <v>15</v>
      </c>
      <c r="E19" s="75">
        <v>2.7</v>
      </c>
      <c r="F19" s="84">
        <v>2.7</v>
      </c>
      <c r="G19" s="84" t="e">
        <f>#REF!</f>
        <v>#REF!</v>
      </c>
      <c r="H19" s="24"/>
      <c r="J19" s="73" t="e">
        <f t="shared" si="0"/>
        <v>#REF!</v>
      </c>
    </row>
    <row r="20" spans="1:10" ht="15.95" customHeight="1">
      <c r="A20" s="313"/>
      <c r="B20" s="282"/>
      <c r="C20" s="278" t="e">
        <f>#REF!</f>
        <v>#REF!</v>
      </c>
      <c r="D20" s="62" t="s">
        <v>14</v>
      </c>
      <c r="E20" s="89">
        <f>E21+E22+E23</f>
        <v>3.3</v>
      </c>
      <c r="F20" s="84">
        <f>SUM(F21:F23)</f>
        <v>3.3</v>
      </c>
      <c r="G20" s="84" t="e">
        <f>G21+G22+G23</f>
        <v>#REF!</v>
      </c>
      <c r="H20" s="24"/>
      <c r="J20" s="73" t="e">
        <f t="shared" si="0"/>
        <v>#REF!</v>
      </c>
    </row>
    <row r="21" spans="1:10" ht="15.95" customHeight="1">
      <c r="A21" s="313"/>
      <c r="B21" s="282"/>
      <c r="C21" s="279"/>
      <c r="D21" s="62" t="s">
        <v>61</v>
      </c>
      <c r="E21" s="75">
        <v>0.75</v>
      </c>
      <c r="F21" s="84">
        <v>0.75</v>
      </c>
      <c r="G21" s="84" t="e">
        <f>#REF!</f>
        <v>#REF!</v>
      </c>
      <c r="H21" s="24"/>
      <c r="J21" s="73" t="e">
        <f t="shared" si="0"/>
        <v>#REF!</v>
      </c>
    </row>
    <row r="22" spans="1:10" ht="15.95" customHeight="1">
      <c r="A22" s="313"/>
      <c r="B22" s="282"/>
      <c r="C22" s="279"/>
      <c r="D22" s="62" t="s">
        <v>5</v>
      </c>
      <c r="E22" s="75">
        <v>1.2</v>
      </c>
      <c r="F22" s="84">
        <v>1.2</v>
      </c>
      <c r="G22" s="84" t="e">
        <f>#REF!</f>
        <v>#REF!</v>
      </c>
      <c r="H22" s="24"/>
      <c r="J22" s="73" t="e">
        <f t="shared" si="0"/>
        <v>#REF!</v>
      </c>
    </row>
    <row r="23" spans="1:10" ht="15.95" customHeight="1">
      <c r="A23" s="313"/>
      <c r="B23" s="282"/>
      <c r="C23" s="280"/>
      <c r="D23" s="62" t="s">
        <v>15</v>
      </c>
      <c r="E23" s="75">
        <v>1.35</v>
      </c>
      <c r="F23" s="84">
        <v>1.35</v>
      </c>
      <c r="G23" s="84" t="e">
        <f>#REF!</f>
        <v>#REF!</v>
      </c>
      <c r="H23" s="24"/>
      <c r="J23" s="73" t="e">
        <f t="shared" si="0"/>
        <v>#REF!</v>
      </c>
    </row>
    <row r="24" spans="1:10" ht="15.95" customHeight="1">
      <c r="A24" s="313"/>
      <c r="B24" s="282"/>
      <c r="C24" s="278" t="e">
        <f>#REF!</f>
        <v>#REF!</v>
      </c>
      <c r="D24" s="62" t="s">
        <v>14</v>
      </c>
      <c r="E24" s="89">
        <f>E25+E26+E27</f>
        <v>3.3</v>
      </c>
      <c r="F24" s="84">
        <f>SUM(F25:F27)</f>
        <v>3.3</v>
      </c>
      <c r="G24" s="84" t="e">
        <f>G25+G26+G27</f>
        <v>#REF!</v>
      </c>
      <c r="H24" s="24"/>
      <c r="J24" s="73" t="e">
        <f t="shared" si="0"/>
        <v>#REF!</v>
      </c>
    </row>
    <row r="25" spans="1:10" ht="15.95" customHeight="1">
      <c r="A25" s="313"/>
      <c r="B25" s="282"/>
      <c r="C25" s="279"/>
      <c r="D25" s="62" t="s">
        <v>61</v>
      </c>
      <c r="E25" s="75">
        <v>0.75</v>
      </c>
      <c r="F25" s="84">
        <v>0.75</v>
      </c>
      <c r="G25" s="84" t="e">
        <f>#REF!</f>
        <v>#REF!</v>
      </c>
      <c r="H25" s="24"/>
      <c r="J25" s="73" t="e">
        <f t="shared" si="0"/>
        <v>#REF!</v>
      </c>
    </row>
    <row r="26" spans="1:10" ht="15.95" customHeight="1">
      <c r="A26" s="313"/>
      <c r="B26" s="282"/>
      <c r="C26" s="279"/>
      <c r="D26" s="62" t="s">
        <v>5</v>
      </c>
      <c r="E26" s="75">
        <v>1.2</v>
      </c>
      <c r="F26" s="84">
        <v>1.2</v>
      </c>
      <c r="G26" s="84" t="e">
        <f>#REF!</f>
        <v>#REF!</v>
      </c>
      <c r="H26" s="24"/>
      <c r="J26" s="73" t="e">
        <f t="shared" si="0"/>
        <v>#REF!</v>
      </c>
    </row>
    <row r="27" spans="1:10" ht="15.95" customHeight="1">
      <c r="A27" s="313"/>
      <c r="B27" s="282"/>
      <c r="C27" s="280"/>
      <c r="D27" s="62" t="s">
        <v>15</v>
      </c>
      <c r="E27" s="75">
        <v>1.35</v>
      </c>
      <c r="F27" s="84">
        <v>1.35</v>
      </c>
      <c r="G27" s="84" t="e">
        <f>#REF!</f>
        <v>#REF!</v>
      </c>
      <c r="H27" s="24"/>
      <c r="J27" s="73" t="e">
        <f t="shared" si="0"/>
        <v>#REF!</v>
      </c>
    </row>
    <row r="28" spans="1:10" ht="15.95" customHeight="1">
      <c r="A28" s="313"/>
      <c r="B28" s="282"/>
      <c r="C28" s="278" t="e">
        <f>#REF!</f>
        <v>#REF!</v>
      </c>
      <c r="D28" s="62" t="s">
        <v>14</v>
      </c>
      <c r="E28" s="89">
        <f>E29+E30+E31</f>
        <v>3.3</v>
      </c>
      <c r="F28" s="84">
        <f>SUM(F29:F31)</f>
        <v>3.3</v>
      </c>
      <c r="G28" s="84" t="e">
        <f>G29+G30+G31</f>
        <v>#REF!</v>
      </c>
      <c r="H28" s="24"/>
      <c r="J28" s="73" t="e">
        <f t="shared" si="0"/>
        <v>#REF!</v>
      </c>
    </row>
    <row r="29" spans="1:10" ht="15.95" customHeight="1">
      <c r="A29" s="313"/>
      <c r="B29" s="282"/>
      <c r="C29" s="279"/>
      <c r="D29" s="62" t="s">
        <v>61</v>
      </c>
      <c r="E29" s="75">
        <v>0.75</v>
      </c>
      <c r="F29" s="84">
        <v>0.75</v>
      </c>
      <c r="G29" s="84" t="e">
        <f>#REF!</f>
        <v>#REF!</v>
      </c>
      <c r="H29" s="24"/>
      <c r="J29" s="73" t="e">
        <f t="shared" si="0"/>
        <v>#REF!</v>
      </c>
    </row>
    <row r="30" spans="1:10" ht="15.95" customHeight="1">
      <c r="A30" s="313"/>
      <c r="B30" s="282"/>
      <c r="C30" s="279"/>
      <c r="D30" s="62" t="s">
        <v>5</v>
      </c>
      <c r="E30" s="75">
        <v>1.2</v>
      </c>
      <c r="F30" s="84">
        <v>1.2</v>
      </c>
      <c r="G30" s="84" t="e">
        <f>#REF!</f>
        <v>#REF!</v>
      </c>
      <c r="H30" s="24"/>
      <c r="J30" s="73" t="e">
        <f t="shared" si="0"/>
        <v>#REF!</v>
      </c>
    </row>
    <row r="31" spans="1:10" ht="15.95" customHeight="1">
      <c r="A31" s="313"/>
      <c r="B31" s="282"/>
      <c r="C31" s="280"/>
      <c r="D31" s="62" t="s">
        <v>15</v>
      </c>
      <c r="E31" s="75">
        <v>1.35</v>
      </c>
      <c r="F31" s="84">
        <v>1.35</v>
      </c>
      <c r="G31" s="84" t="e">
        <f>#REF!</f>
        <v>#REF!</v>
      </c>
      <c r="H31" s="24"/>
      <c r="J31" s="73" t="e">
        <f t="shared" si="0"/>
        <v>#REF!</v>
      </c>
    </row>
    <row r="32" spans="1:10" ht="15.95" customHeight="1">
      <c r="A32" s="313"/>
      <c r="B32" s="282"/>
      <c r="C32" s="278" t="e">
        <f>#REF!</f>
        <v>#REF!</v>
      </c>
      <c r="D32" s="62" t="s">
        <v>14</v>
      </c>
      <c r="E32" s="89">
        <f>E33+E34+E35</f>
        <v>3.3</v>
      </c>
      <c r="F32" s="84">
        <f>SUM(F33:F35)</f>
        <v>3.3</v>
      </c>
      <c r="G32" s="84" t="e">
        <f>G33+G34+G35</f>
        <v>#REF!</v>
      </c>
      <c r="H32" s="24"/>
      <c r="J32" s="73" t="e">
        <f t="shared" si="0"/>
        <v>#REF!</v>
      </c>
    </row>
    <row r="33" spans="1:10" ht="15.95" customHeight="1">
      <c r="A33" s="313"/>
      <c r="B33" s="282"/>
      <c r="C33" s="279"/>
      <c r="D33" s="62" t="s">
        <v>61</v>
      </c>
      <c r="E33" s="75">
        <v>0.75</v>
      </c>
      <c r="F33" s="84">
        <v>0.75</v>
      </c>
      <c r="G33" s="84" t="e">
        <f>#REF!</f>
        <v>#REF!</v>
      </c>
      <c r="H33" s="24"/>
      <c r="J33" s="73" t="e">
        <f t="shared" si="0"/>
        <v>#REF!</v>
      </c>
    </row>
    <row r="34" spans="1:10" ht="15.95" customHeight="1">
      <c r="A34" s="313"/>
      <c r="B34" s="282"/>
      <c r="C34" s="279"/>
      <c r="D34" s="62" t="s">
        <v>5</v>
      </c>
      <c r="E34" s="75">
        <v>1.2</v>
      </c>
      <c r="F34" s="84">
        <v>1.2</v>
      </c>
      <c r="G34" s="84">
        <v>1.2</v>
      </c>
      <c r="H34" s="24"/>
      <c r="J34" s="73">
        <f t="shared" si="0"/>
        <v>0</v>
      </c>
    </row>
    <row r="35" spans="1:10" ht="15.95" customHeight="1">
      <c r="A35" s="313"/>
      <c r="B35" s="282"/>
      <c r="C35" s="280"/>
      <c r="D35" s="62" t="s">
        <v>15</v>
      </c>
      <c r="E35" s="75">
        <v>1.35</v>
      </c>
      <c r="F35" s="84">
        <v>1.35</v>
      </c>
      <c r="G35" s="84" t="e">
        <f>#REF!</f>
        <v>#REF!</v>
      </c>
      <c r="H35" s="24"/>
      <c r="J35" s="73" t="e">
        <f t="shared" si="0"/>
        <v>#REF!</v>
      </c>
    </row>
    <row r="36" spans="1:10" ht="15.95" customHeight="1">
      <c r="A36" s="313"/>
      <c r="B36" s="282"/>
      <c r="C36" s="278" t="e">
        <f>#REF!</f>
        <v>#REF!</v>
      </c>
      <c r="D36" s="62" t="s">
        <v>14</v>
      </c>
      <c r="E36" s="89">
        <f>E37+E38+E39</f>
        <v>2.2000000000000002</v>
      </c>
      <c r="F36" s="84">
        <f>SUM(F37:F39)</f>
        <v>2.2000000000000002</v>
      </c>
      <c r="G36" s="84" t="e">
        <f>G37+G38+G39</f>
        <v>#REF!</v>
      </c>
      <c r="H36" s="24"/>
      <c r="J36" s="73" t="e">
        <f t="shared" si="0"/>
        <v>#REF!</v>
      </c>
    </row>
    <row r="37" spans="1:10" ht="15.95" customHeight="1">
      <c r="A37" s="313"/>
      <c r="B37" s="282"/>
      <c r="C37" s="279"/>
      <c r="D37" s="62" t="s">
        <v>61</v>
      </c>
      <c r="E37" s="75">
        <v>0.5</v>
      </c>
      <c r="F37" s="84">
        <v>0.5</v>
      </c>
      <c r="G37" s="84" t="e">
        <f>#REF!</f>
        <v>#REF!</v>
      </c>
      <c r="H37" s="24"/>
      <c r="J37" s="73" t="e">
        <f t="shared" si="0"/>
        <v>#REF!</v>
      </c>
    </row>
    <row r="38" spans="1:10" ht="15.95" customHeight="1">
      <c r="A38" s="313"/>
      <c r="B38" s="282"/>
      <c r="C38" s="279"/>
      <c r="D38" s="62" t="s">
        <v>5</v>
      </c>
      <c r="E38" s="75">
        <v>0.8</v>
      </c>
      <c r="F38" s="84">
        <v>0.8</v>
      </c>
      <c r="G38" s="84" t="e">
        <f>#REF!</f>
        <v>#REF!</v>
      </c>
      <c r="H38" s="24"/>
      <c r="J38" s="73" t="e">
        <f t="shared" si="0"/>
        <v>#REF!</v>
      </c>
    </row>
    <row r="39" spans="1:10" ht="15.95" customHeight="1">
      <c r="A39" s="313"/>
      <c r="B39" s="283"/>
      <c r="C39" s="280"/>
      <c r="D39" s="62" t="s">
        <v>15</v>
      </c>
      <c r="E39" s="75">
        <v>0.9</v>
      </c>
      <c r="F39" s="84">
        <v>0.9</v>
      </c>
      <c r="G39" s="84" t="e">
        <f>#REF!</f>
        <v>#REF!</v>
      </c>
      <c r="H39" s="24"/>
      <c r="J39" s="73" t="e">
        <f t="shared" si="0"/>
        <v>#REF!</v>
      </c>
    </row>
    <row r="40" spans="1:10" ht="15.95" customHeight="1">
      <c r="A40" s="313"/>
      <c r="B40" s="278" t="s">
        <v>49</v>
      </c>
      <c r="C40" s="286" t="s">
        <v>45</v>
      </c>
      <c r="D40" s="287"/>
      <c r="E40" s="74">
        <f>E41+E45+E57+E61+E53+E49</f>
        <v>8</v>
      </c>
      <c r="F40" s="85">
        <f>SUM(F41,F45,F57,F61,F53,F49)</f>
        <v>7.8100000000000005</v>
      </c>
      <c r="G40" s="85" t="e">
        <f>SUM(G41,G45,G57,G61,G53,G49)</f>
        <v>#REF!</v>
      </c>
      <c r="H40" s="24"/>
      <c r="J40" s="73" t="e">
        <f t="shared" si="0"/>
        <v>#REF!</v>
      </c>
    </row>
    <row r="41" spans="1:10" ht="15.95" customHeight="1">
      <c r="A41" s="313"/>
      <c r="B41" s="279"/>
      <c r="C41" s="278" t="e">
        <f>C16</f>
        <v>#REF!</v>
      </c>
      <c r="D41" s="62" t="s">
        <v>14</v>
      </c>
      <c r="E41" s="89">
        <f>E42+E43+E44</f>
        <v>2.4</v>
      </c>
      <c r="F41" s="84">
        <f>SUM(F42:F44)</f>
        <v>2.4</v>
      </c>
      <c r="G41" s="84" t="e">
        <f>G42+G43+G44</f>
        <v>#REF!</v>
      </c>
      <c r="H41" s="24"/>
      <c r="J41" s="73" t="e">
        <f t="shared" si="0"/>
        <v>#REF!</v>
      </c>
    </row>
    <row r="42" spans="1:10" ht="15.95" customHeight="1">
      <c r="A42" s="313"/>
      <c r="B42" s="279"/>
      <c r="C42" s="279"/>
      <c r="D42" s="62" t="s">
        <v>61</v>
      </c>
      <c r="E42" s="75">
        <v>0.6</v>
      </c>
      <c r="F42" s="84">
        <v>0.6</v>
      </c>
      <c r="G42" s="84" t="e">
        <f>#REF!</f>
        <v>#REF!</v>
      </c>
      <c r="H42" s="24"/>
      <c r="J42" s="73" t="e">
        <f t="shared" si="0"/>
        <v>#REF!</v>
      </c>
    </row>
    <row r="43" spans="1:10" ht="15.95" customHeight="1">
      <c r="A43" s="313"/>
      <c r="B43" s="279"/>
      <c r="C43" s="279"/>
      <c r="D43" s="62" t="s">
        <v>5</v>
      </c>
      <c r="E43" s="75">
        <v>0.9</v>
      </c>
      <c r="F43" s="84">
        <v>0.9</v>
      </c>
      <c r="G43" s="84" t="e">
        <f>#REF!</f>
        <v>#REF!</v>
      </c>
      <c r="H43" s="24"/>
      <c r="J43" s="73" t="e">
        <f t="shared" si="0"/>
        <v>#REF!</v>
      </c>
    </row>
    <row r="44" spans="1:10" ht="15.95" customHeight="1">
      <c r="A44" s="313"/>
      <c r="B44" s="279"/>
      <c r="C44" s="280"/>
      <c r="D44" s="62" t="s">
        <v>15</v>
      </c>
      <c r="E44" s="75">
        <v>0.9</v>
      </c>
      <c r="F44" s="84">
        <v>0.9</v>
      </c>
      <c r="G44" s="84" t="e">
        <f>#REF!</f>
        <v>#REF!</v>
      </c>
      <c r="H44" s="24"/>
      <c r="J44" s="73" t="e">
        <f t="shared" si="0"/>
        <v>#REF!</v>
      </c>
    </row>
    <row r="45" spans="1:10" ht="15.95" customHeight="1">
      <c r="A45" s="313"/>
      <c r="B45" s="279"/>
      <c r="C45" s="278" t="e">
        <f>C20</f>
        <v>#REF!</v>
      </c>
      <c r="D45" s="62" t="s">
        <v>14</v>
      </c>
      <c r="E45" s="89">
        <f>E46+E47+E48</f>
        <v>1.2</v>
      </c>
      <c r="F45" s="84">
        <f>SUM(F46:F48)</f>
        <v>1.2</v>
      </c>
      <c r="G45" s="84" t="e">
        <f>G46+G47+G48</f>
        <v>#REF!</v>
      </c>
      <c r="H45" s="24"/>
      <c r="J45" s="73" t="e">
        <f t="shared" si="0"/>
        <v>#REF!</v>
      </c>
    </row>
    <row r="46" spans="1:10" ht="15.95" customHeight="1">
      <c r="A46" s="313"/>
      <c r="B46" s="279"/>
      <c r="C46" s="279"/>
      <c r="D46" s="62" t="s">
        <v>61</v>
      </c>
      <c r="E46" s="75">
        <v>0.3</v>
      </c>
      <c r="F46" s="84">
        <v>0.3</v>
      </c>
      <c r="G46" s="84" t="e">
        <f>#REF!</f>
        <v>#REF!</v>
      </c>
      <c r="H46" s="24"/>
      <c r="J46" s="73" t="e">
        <f t="shared" si="0"/>
        <v>#REF!</v>
      </c>
    </row>
    <row r="47" spans="1:10" ht="15.95" customHeight="1">
      <c r="A47" s="313"/>
      <c r="B47" s="279"/>
      <c r="C47" s="279"/>
      <c r="D47" s="62" t="s">
        <v>5</v>
      </c>
      <c r="E47" s="75">
        <v>0.45</v>
      </c>
      <c r="F47" s="84">
        <v>0.45</v>
      </c>
      <c r="G47" s="84" t="e">
        <f>#REF!</f>
        <v>#REF!</v>
      </c>
      <c r="H47" s="24"/>
      <c r="J47" s="73" t="e">
        <f t="shared" si="0"/>
        <v>#REF!</v>
      </c>
    </row>
    <row r="48" spans="1:10" ht="15.95" customHeight="1">
      <c r="A48" s="313"/>
      <c r="B48" s="279"/>
      <c r="C48" s="280"/>
      <c r="D48" s="62" t="s">
        <v>15</v>
      </c>
      <c r="E48" s="75">
        <v>0.45</v>
      </c>
      <c r="F48" s="84">
        <v>0.45</v>
      </c>
      <c r="G48" s="84" t="e">
        <f>#REF!</f>
        <v>#REF!</v>
      </c>
      <c r="H48" s="24"/>
      <c r="J48" s="73" t="e">
        <f t="shared" si="0"/>
        <v>#REF!</v>
      </c>
    </row>
    <row r="49" spans="1:10" ht="15.95" customHeight="1">
      <c r="A49" s="313"/>
      <c r="B49" s="279"/>
      <c r="C49" s="278" t="e">
        <f>C24</f>
        <v>#REF!</v>
      </c>
      <c r="D49" s="62" t="s">
        <v>14</v>
      </c>
      <c r="E49" s="89">
        <f>E50+E51+E52</f>
        <v>1.2</v>
      </c>
      <c r="F49" s="84">
        <f>SUM(F50:F52)</f>
        <v>1.2</v>
      </c>
      <c r="G49" s="84" t="e">
        <f>G50+G51+G52</f>
        <v>#REF!</v>
      </c>
      <c r="H49" s="24"/>
      <c r="J49" s="73" t="e">
        <f t="shared" si="0"/>
        <v>#REF!</v>
      </c>
    </row>
    <row r="50" spans="1:10" ht="15.95" customHeight="1">
      <c r="A50" s="313"/>
      <c r="B50" s="279"/>
      <c r="C50" s="279"/>
      <c r="D50" s="62" t="s">
        <v>61</v>
      </c>
      <c r="E50" s="75">
        <v>0.3</v>
      </c>
      <c r="F50" s="84">
        <v>0.3</v>
      </c>
      <c r="G50" s="84" t="e">
        <f>#REF!</f>
        <v>#REF!</v>
      </c>
      <c r="H50" s="24"/>
      <c r="J50" s="73" t="e">
        <f t="shared" si="0"/>
        <v>#REF!</v>
      </c>
    </row>
    <row r="51" spans="1:10" ht="15.95" customHeight="1">
      <c r="A51" s="313"/>
      <c r="B51" s="279"/>
      <c r="C51" s="279"/>
      <c r="D51" s="62" t="s">
        <v>5</v>
      </c>
      <c r="E51" s="75">
        <v>0.45</v>
      </c>
      <c r="F51" s="84">
        <v>0.45</v>
      </c>
      <c r="G51" s="84" t="e">
        <f>#REF!</f>
        <v>#REF!</v>
      </c>
      <c r="H51" s="24"/>
      <c r="J51" s="73" t="e">
        <f t="shared" si="0"/>
        <v>#REF!</v>
      </c>
    </row>
    <row r="52" spans="1:10" ht="15.95" customHeight="1">
      <c r="A52" s="313"/>
      <c r="B52" s="279"/>
      <c r="C52" s="280"/>
      <c r="D52" s="62" t="s">
        <v>15</v>
      </c>
      <c r="E52" s="75">
        <v>0.45</v>
      </c>
      <c r="F52" s="84">
        <v>0.45</v>
      </c>
      <c r="G52" s="84" t="e">
        <f>#REF!</f>
        <v>#REF!</v>
      </c>
      <c r="H52" s="24"/>
      <c r="J52" s="73" t="e">
        <f t="shared" si="0"/>
        <v>#REF!</v>
      </c>
    </row>
    <row r="53" spans="1:10" ht="15.95" customHeight="1">
      <c r="A53" s="313"/>
      <c r="B53" s="279"/>
      <c r="C53" s="278" t="e">
        <f>C28</f>
        <v>#REF!</v>
      </c>
      <c r="D53" s="62" t="s">
        <v>14</v>
      </c>
      <c r="E53" s="89">
        <f>E54+E55+E56</f>
        <v>1.2</v>
      </c>
      <c r="F53" s="84">
        <f>SUM(F54:F56)</f>
        <v>1.2</v>
      </c>
      <c r="G53" s="84" t="e">
        <f>G54+G55+G56</f>
        <v>#REF!</v>
      </c>
      <c r="H53" s="24"/>
      <c r="J53" s="73" t="e">
        <f t="shared" si="0"/>
        <v>#REF!</v>
      </c>
    </row>
    <row r="54" spans="1:10" ht="15.95" customHeight="1">
      <c r="A54" s="313"/>
      <c r="B54" s="279"/>
      <c r="C54" s="279"/>
      <c r="D54" s="62" t="s">
        <v>61</v>
      </c>
      <c r="E54" s="75">
        <v>0.3</v>
      </c>
      <c r="F54" s="84">
        <v>0.3</v>
      </c>
      <c r="G54" s="84" t="e">
        <f>#REF!</f>
        <v>#REF!</v>
      </c>
      <c r="H54" s="24"/>
      <c r="J54" s="73" t="e">
        <f t="shared" si="0"/>
        <v>#REF!</v>
      </c>
    </row>
    <row r="55" spans="1:10" ht="15.95" customHeight="1">
      <c r="A55" s="313"/>
      <c r="B55" s="279"/>
      <c r="C55" s="279"/>
      <c r="D55" s="62" t="s">
        <v>5</v>
      </c>
      <c r="E55" s="75">
        <v>0.45</v>
      </c>
      <c r="F55" s="84">
        <v>0.45</v>
      </c>
      <c r="G55" s="84" t="e">
        <f>#REF!</f>
        <v>#REF!</v>
      </c>
      <c r="H55" s="24"/>
      <c r="J55" s="73" t="e">
        <f t="shared" si="0"/>
        <v>#REF!</v>
      </c>
    </row>
    <row r="56" spans="1:10" ht="15.95" customHeight="1">
      <c r="A56" s="313"/>
      <c r="B56" s="279"/>
      <c r="C56" s="280"/>
      <c r="D56" s="62" t="s">
        <v>15</v>
      </c>
      <c r="E56" s="75">
        <v>0.45</v>
      </c>
      <c r="F56" s="84">
        <v>0.45</v>
      </c>
      <c r="G56" s="84" t="e">
        <f>#REF!</f>
        <v>#REF!</v>
      </c>
      <c r="H56" s="24"/>
      <c r="J56" s="73" t="e">
        <f t="shared" si="0"/>
        <v>#REF!</v>
      </c>
    </row>
    <row r="57" spans="1:10" ht="15.95" customHeight="1">
      <c r="A57" s="313"/>
      <c r="B57" s="279"/>
      <c r="C57" s="278" t="e">
        <f>C32</f>
        <v>#REF!</v>
      </c>
      <c r="D57" s="62" t="s">
        <v>14</v>
      </c>
      <c r="E57" s="89">
        <f>E58+E59+E60</f>
        <v>1.2</v>
      </c>
      <c r="F57" s="84">
        <f>SUM(F58:F60)</f>
        <v>1.2</v>
      </c>
      <c r="G57" s="84" t="e">
        <f>G58+G59+G60</f>
        <v>#REF!</v>
      </c>
      <c r="H57" s="24"/>
      <c r="J57" s="73" t="e">
        <f t="shared" si="0"/>
        <v>#REF!</v>
      </c>
    </row>
    <row r="58" spans="1:10" ht="15.95" customHeight="1">
      <c r="A58" s="313"/>
      <c r="B58" s="279"/>
      <c r="C58" s="279"/>
      <c r="D58" s="62" t="s">
        <v>61</v>
      </c>
      <c r="E58" s="75">
        <v>0.3</v>
      </c>
      <c r="F58" s="84">
        <v>0.3</v>
      </c>
      <c r="G58" s="84" t="e">
        <f>#REF!</f>
        <v>#REF!</v>
      </c>
      <c r="H58" s="24"/>
      <c r="J58" s="73" t="e">
        <f t="shared" si="0"/>
        <v>#REF!</v>
      </c>
    </row>
    <row r="59" spans="1:10" ht="15.95" customHeight="1">
      <c r="A59" s="313"/>
      <c r="B59" s="279"/>
      <c r="C59" s="279"/>
      <c r="D59" s="62" t="s">
        <v>5</v>
      </c>
      <c r="E59" s="75">
        <v>0.45</v>
      </c>
      <c r="F59" s="84">
        <v>0.45</v>
      </c>
      <c r="G59" s="84" t="e">
        <f>#REF!</f>
        <v>#REF!</v>
      </c>
      <c r="H59" s="24"/>
      <c r="J59" s="73" t="e">
        <f t="shared" si="0"/>
        <v>#REF!</v>
      </c>
    </row>
    <row r="60" spans="1:10" ht="15.95" customHeight="1">
      <c r="A60" s="313"/>
      <c r="B60" s="279"/>
      <c r="C60" s="280"/>
      <c r="D60" s="62" t="s">
        <v>15</v>
      </c>
      <c r="E60" s="75">
        <v>0.45</v>
      </c>
      <c r="F60" s="84">
        <v>0.45</v>
      </c>
      <c r="G60" s="84">
        <v>0.45</v>
      </c>
      <c r="H60" s="24"/>
      <c r="J60" s="73">
        <f t="shared" si="0"/>
        <v>0</v>
      </c>
    </row>
    <row r="61" spans="1:10" ht="15.95" customHeight="1">
      <c r="A61" s="313"/>
      <c r="B61" s="279"/>
      <c r="C61" s="278" t="e">
        <f>C36</f>
        <v>#REF!</v>
      </c>
      <c r="D61" s="62" t="s">
        <v>14</v>
      </c>
      <c r="E61" s="89">
        <f>E62+E63+E64</f>
        <v>0.8</v>
      </c>
      <c r="F61" s="84">
        <f>SUM(F62:F64)</f>
        <v>0.61</v>
      </c>
      <c r="G61" s="84" t="e">
        <f>G62+G63+G64</f>
        <v>#REF!</v>
      </c>
      <c r="H61" s="24"/>
      <c r="J61" s="73" t="e">
        <f t="shared" si="0"/>
        <v>#REF!</v>
      </c>
    </row>
    <row r="62" spans="1:10" ht="15.95" customHeight="1">
      <c r="A62" s="313"/>
      <c r="B62" s="279"/>
      <c r="C62" s="279"/>
      <c r="D62" s="62" t="s">
        <v>61</v>
      </c>
      <c r="E62" s="75">
        <v>0.2</v>
      </c>
      <c r="F62" s="84">
        <v>0.1</v>
      </c>
      <c r="G62" s="84" t="e">
        <f>#REF!</f>
        <v>#REF!</v>
      </c>
      <c r="H62" s="24"/>
      <c r="J62" s="73" t="e">
        <f t="shared" si="0"/>
        <v>#REF!</v>
      </c>
    </row>
    <row r="63" spans="1:10" ht="15.95" customHeight="1">
      <c r="A63" s="313"/>
      <c r="B63" s="279"/>
      <c r="C63" s="279"/>
      <c r="D63" s="62" t="s">
        <v>5</v>
      </c>
      <c r="E63" s="75">
        <v>0.3</v>
      </c>
      <c r="F63" s="84">
        <v>0.3</v>
      </c>
      <c r="G63" s="84" t="e">
        <f>#REF!</f>
        <v>#REF!</v>
      </c>
      <c r="H63" s="24"/>
      <c r="J63" s="73" t="e">
        <f t="shared" si="0"/>
        <v>#REF!</v>
      </c>
    </row>
    <row r="64" spans="1:10" ht="15.95" customHeight="1">
      <c r="A64" s="313"/>
      <c r="B64" s="280"/>
      <c r="C64" s="280"/>
      <c r="D64" s="62" t="s">
        <v>15</v>
      </c>
      <c r="E64" s="75">
        <v>0.3</v>
      </c>
      <c r="F64" s="84">
        <v>0.21</v>
      </c>
      <c r="G64" s="84" t="e">
        <f>#REF!</f>
        <v>#REF!</v>
      </c>
      <c r="H64" s="24"/>
      <c r="J64" s="73" t="e">
        <f t="shared" si="0"/>
        <v>#REF!</v>
      </c>
    </row>
    <row r="65" spans="1:10" ht="15.95" customHeight="1">
      <c r="A65" s="317"/>
      <c r="B65" s="277" t="s">
        <v>13</v>
      </c>
      <c r="C65" s="277"/>
      <c r="D65" s="277"/>
      <c r="E65" s="74">
        <f>E66+E67</f>
        <v>2</v>
      </c>
      <c r="F65" s="61">
        <f>SUM(F66:F67)</f>
        <v>0.96</v>
      </c>
      <c r="G65" s="61" t="e">
        <f>SUM(G66:G67)</f>
        <v>#REF!</v>
      </c>
      <c r="H65" s="24"/>
      <c r="J65" s="73" t="e">
        <f t="shared" si="0"/>
        <v>#REF!</v>
      </c>
    </row>
    <row r="66" spans="1:10" ht="15.95" customHeight="1">
      <c r="A66" s="317"/>
      <c r="B66" s="288" t="s">
        <v>51</v>
      </c>
      <c r="C66" s="288"/>
      <c r="D66" s="288"/>
      <c r="E66" s="64">
        <v>1</v>
      </c>
      <c r="F66" s="84">
        <v>0.96</v>
      </c>
      <c r="G66" s="84" t="e">
        <f>#REF!</f>
        <v>#REF!</v>
      </c>
      <c r="H66" s="24"/>
      <c r="J66" s="73" t="e">
        <f t="shared" si="0"/>
        <v>#REF!</v>
      </c>
    </row>
    <row r="67" spans="1:10" ht="15.95" customHeight="1">
      <c r="A67" s="317"/>
      <c r="B67" s="289" t="s">
        <v>56</v>
      </c>
      <c r="C67" s="290"/>
      <c r="D67" s="76" t="s">
        <v>52</v>
      </c>
      <c r="E67" s="79">
        <v>1</v>
      </c>
      <c r="F67" s="27">
        <v>0</v>
      </c>
      <c r="G67" s="27" t="e">
        <f>#REF!</f>
        <v>#REF!</v>
      </c>
      <c r="H67" s="25"/>
      <c r="J67" s="73" t="e">
        <f t="shared" si="0"/>
        <v>#REF!</v>
      </c>
    </row>
    <row r="68" spans="1:10" ht="15.95" customHeight="1">
      <c r="A68" s="314" t="s">
        <v>50</v>
      </c>
      <c r="B68" s="291" t="s">
        <v>13</v>
      </c>
      <c r="C68" s="291"/>
      <c r="D68" s="291"/>
      <c r="E68" s="77">
        <f>E69+E70+E71</f>
        <v>15</v>
      </c>
      <c r="F68" s="86">
        <f>SUM(F69:F71)</f>
        <v>14</v>
      </c>
      <c r="G68" s="86" t="e">
        <f>SUM(G69:G71)</f>
        <v>#REF!</v>
      </c>
      <c r="H68" s="78"/>
      <c r="J68" s="73" t="e">
        <f t="shared" si="0"/>
        <v>#REF!</v>
      </c>
    </row>
    <row r="69" spans="1:10" ht="15.95" customHeight="1">
      <c r="A69" s="315"/>
      <c r="B69" s="292" t="s">
        <v>22</v>
      </c>
      <c r="C69" s="292"/>
      <c r="D69" s="292"/>
      <c r="E69" s="66">
        <v>7</v>
      </c>
      <c r="F69" s="84">
        <v>7</v>
      </c>
      <c r="G69" s="84" t="e">
        <f>#REF!</f>
        <v>#REF!</v>
      </c>
      <c r="H69" s="24"/>
      <c r="J69" s="73" t="e">
        <f t="shared" si="0"/>
        <v>#REF!</v>
      </c>
    </row>
    <row r="70" spans="1:10" ht="15.95" customHeight="1">
      <c r="A70" s="315"/>
      <c r="B70" s="292" t="s">
        <v>23</v>
      </c>
      <c r="C70" s="292"/>
      <c r="D70" s="292"/>
      <c r="E70" s="66">
        <v>7</v>
      </c>
      <c r="F70" s="84">
        <v>7</v>
      </c>
      <c r="G70" s="84" t="e">
        <f>#REF!</f>
        <v>#REF!</v>
      </c>
      <c r="H70" s="24"/>
      <c r="J70" s="73" t="e">
        <f t="shared" si="0"/>
        <v>#REF!</v>
      </c>
    </row>
    <row r="71" spans="1:10" ht="15.95" customHeight="1">
      <c r="A71" s="316"/>
      <c r="B71" s="292" t="s">
        <v>53</v>
      </c>
      <c r="C71" s="292"/>
      <c r="D71" s="292"/>
      <c r="E71" s="66">
        <v>1</v>
      </c>
      <c r="F71" s="84"/>
      <c r="G71" s="84" t="e">
        <f>#REF!</f>
        <v>#REF!</v>
      </c>
      <c r="H71" s="24"/>
      <c r="J71" s="73" t="e">
        <f t="shared" si="0"/>
        <v>#REF!</v>
      </c>
    </row>
    <row r="72" spans="1:10" ht="15.95" customHeight="1">
      <c r="A72" s="297" t="s">
        <v>24</v>
      </c>
      <c r="B72" s="277" t="s">
        <v>13</v>
      </c>
      <c r="C72" s="277"/>
      <c r="D72" s="277"/>
      <c r="E72" s="60">
        <f>E73+E77</f>
        <v>10</v>
      </c>
      <c r="F72" s="61">
        <f>F73+F77</f>
        <v>9.6999999999999993</v>
      </c>
      <c r="G72" s="61" t="e">
        <f>G73+G77</f>
        <v>#REF!</v>
      </c>
      <c r="H72" s="24"/>
      <c r="J72" s="73" t="e">
        <f t="shared" si="0"/>
        <v>#REF!</v>
      </c>
    </row>
    <row r="73" spans="1:10" ht="15.95" customHeight="1">
      <c r="A73" s="297"/>
      <c r="B73" s="298" t="s">
        <v>34</v>
      </c>
      <c r="C73" s="301" t="s">
        <v>14</v>
      </c>
      <c r="D73" s="302"/>
      <c r="E73" s="66">
        <v>7</v>
      </c>
      <c r="F73" s="84">
        <v>7</v>
      </c>
      <c r="G73" s="84" t="e">
        <f>SUM(G74:G76)</f>
        <v>#REF!</v>
      </c>
      <c r="H73" s="24"/>
      <c r="J73" s="73" t="e">
        <f t="shared" ref="J73:J86" si="1">+G73-F73</f>
        <v>#REF!</v>
      </c>
    </row>
    <row r="74" spans="1:10" ht="15.95" customHeight="1">
      <c r="A74" s="297"/>
      <c r="B74" s="299"/>
      <c r="C74" s="301" t="s">
        <v>35</v>
      </c>
      <c r="D74" s="302"/>
      <c r="E74" s="65">
        <v>3.5</v>
      </c>
      <c r="F74" s="84">
        <v>3.5</v>
      </c>
      <c r="G74" s="84" t="e">
        <f>#REF!</f>
        <v>#REF!</v>
      </c>
      <c r="H74" s="24"/>
      <c r="J74" s="73" t="e">
        <f t="shared" si="1"/>
        <v>#REF!</v>
      </c>
    </row>
    <row r="75" spans="1:10" ht="15.95" customHeight="1">
      <c r="A75" s="297"/>
      <c r="B75" s="299"/>
      <c r="C75" s="301" t="s">
        <v>37</v>
      </c>
      <c r="D75" s="302"/>
      <c r="E75" s="65">
        <v>3.5</v>
      </c>
      <c r="F75" s="84">
        <v>3.5</v>
      </c>
      <c r="G75" s="84" t="e">
        <f>#REF!</f>
        <v>#REF!</v>
      </c>
      <c r="H75" s="24"/>
      <c r="J75" s="73" t="e">
        <f t="shared" si="1"/>
        <v>#REF!</v>
      </c>
    </row>
    <row r="76" spans="1:10" ht="15.95" customHeight="1">
      <c r="A76" s="297"/>
      <c r="B76" s="300"/>
      <c r="C76" s="301" t="s">
        <v>36</v>
      </c>
      <c r="D76" s="302"/>
      <c r="E76" s="64"/>
      <c r="F76" s="84"/>
      <c r="G76" s="84" t="e">
        <f>#REF!</f>
        <v>#REF!</v>
      </c>
      <c r="H76" s="24"/>
      <c r="J76" s="73" t="e">
        <f t="shared" si="1"/>
        <v>#REF!</v>
      </c>
    </row>
    <row r="77" spans="1:10" ht="15.95" customHeight="1">
      <c r="A77" s="297"/>
      <c r="B77" s="303" t="s">
        <v>54</v>
      </c>
      <c r="C77" s="304"/>
      <c r="D77" s="305"/>
      <c r="E77" s="64">
        <v>3</v>
      </c>
      <c r="F77" s="84">
        <v>2.7</v>
      </c>
      <c r="G77" s="84" t="e">
        <f>#REF!</f>
        <v>#REF!</v>
      </c>
      <c r="H77" s="24"/>
      <c r="J77" s="73" t="e">
        <f t="shared" si="1"/>
        <v>#REF!</v>
      </c>
    </row>
    <row r="78" spans="1:10" ht="15.95" customHeight="1">
      <c r="A78" s="306" t="s">
        <v>27</v>
      </c>
      <c r="B78" s="277" t="s">
        <v>13</v>
      </c>
      <c r="C78" s="277"/>
      <c r="D78" s="277"/>
      <c r="E78" s="60">
        <f>E79+E80+E81</f>
        <v>15</v>
      </c>
      <c r="F78" s="61">
        <f>SUM(F79:F81)</f>
        <v>15</v>
      </c>
      <c r="G78" s="61" t="e">
        <f>SUM(G79:G81)</f>
        <v>#REF!</v>
      </c>
      <c r="H78" s="24"/>
      <c r="J78" s="73" t="e">
        <f t="shared" si="1"/>
        <v>#REF!</v>
      </c>
    </row>
    <row r="79" spans="1:10" ht="15.95" customHeight="1">
      <c r="A79" s="307"/>
      <c r="B79" s="308" t="s">
        <v>16</v>
      </c>
      <c r="C79" s="308"/>
      <c r="D79" s="308"/>
      <c r="E79" s="64">
        <v>2</v>
      </c>
      <c r="F79" s="84">
        <v>2</v>
      </c>
      <c r="G79" s="84" t="e">
        <f>#REF!</f>
        <v>#REF!</v>
      </c>
      <c r="H79" s="24"/>
      <c r="J79" s="73" t="e">
        <f t="shared" si="1"/>
        <v>#REF!</v>
      </c>
    </row>
    <row r="80" spans="1:10" ht="15.95" customHeight="1">
      <c r="A80" s="307"/>
      <c r="B80" s="308" t="s">
        <v>17</v>
      </c>
      <c r="C80" s="308"/>
      <c r="D80" s="308"/>
      <c r="E80" s="64">
        <v>10</v>
      </c>
      <c r="F80" s="84">
        <v>10</v>
      </c>
      <c r="G80" s="84" t="e">
        <f>#REF!</f>
        <v>#REF!</v>
      </c>
      <c r="H80" s="24"/>
      <c r="J80" s="73" t="e">
        <f t="shared" si="1"/>
        <v>#REF!</v>
      </c>
    </row>
    <row r="81" spans="1:10" ht="15.95" customHeight="1">
      <c r="A81" s="307"/>
      <c r="B81" s="308" t="s">
        <v>29</v>
      </c>
      <c r="C81" s="308"/>
      <c r="D81" s="308"/>
      <c r="E81" s="64">
        <v>3</v>
      </c>
      <c r="F81" s="84">
        <v>3</v>
      </c>
      <c r="G81" s="84" t="e">
        <f>#REF!</f>
        <v>#REF!</v>
      </c>
      <c r="H81" s="24"/>
      <c r="J81" s="73" t="e">
        <f t="shared" si="1"/>
        <v>#REF!</v>
      </c>
    </row>
    <row r="82" spans="1:10" ht="15.95" customHeight="1">
      <c r="A82" s="297" t="s">
        <v>25</v>
      </c>
      <c r="B82" s="277" t="s">
        <v>13</v>
      </c>
      <c r="C82" s="277"/>
      <c r="D82" s="277"/>
      <c r="E82" s="60">
        <f>E83+E84</f>
        <v>10</v>
      </c>
      <c r="F82" s="61">
        <f>SUM(F83:F84)</f>
        <v>10</v>
      </c>
      <c r="G82" s="61" t="e">
        <f>SUM(G83:G84)</f>
        <v>#REF!</v>
      </c>
      <c r="H82" s="24"/>
      <c r="J82" s="73" t="e">
        <f t="shared" si="1"/>
        <v>#REF!</v>
      </c>
    </row>
    <row r="83" spans="1:10" ht="15.95" customHeight="1">
      <c r="A83" s="297"/>
      <c r="B83" s="311" t="s">
        <v>0</v>
      </c>
      <c r="C83" s="311"/>
      <c r="D83" s="311"/>
      <c r="E83" s="64">
        <v>4</v>
      </c>
      <c r="F83" s="84">
        <v>4</v>
      </c>
      <c r="G83" s="84" t="e">
        <f>#REF!</f>
        <v>#REF!</v>
      </c>
      <c r="H83" s="24"/>
      <c r="J83" s="73" t="e">
        <f t="shared" si="1"/>
        <v>#REF!</v>
      </c>
    </row>
    <row r="84" spans="1:10" ht="15.95" customHeight="1">
      <c r="A84" s="306"/>
      <c r="B84" s="318" t="s">
        <v>4</v>
      </c>
      <c r="C84" s="318"/>
      <c r="D84" s="318"/>
      <c r="E84" s="109">
        <v>6</v>
      </c>
      <c r="F84" s="110">
        <v>6</v>
      </c>
      <c r="G84" s="110" t="e">
        <f>#REF!</f>
        <v>#REF!</v>
      </c>
      <c r="H84" s="111"/>
      <c r="J84" s="73" t="e">
        <f t="shared" si="1"/>
        <v>#REF!</v>
      </c>
    </row>
    <row r="85" spans="1:10" ht="15.95" customHeight="1">
      <c r="A85" s="297" t="s">
        <v>62</v>
      </c>
      <c r="B85" s="277" t="s">
        <v>13</v>
      </c>
      <c r="C85" s="277"/>
      <c r="D85" s="277"/>
      <c r="E85" s="107">
        <f>E86</f>
        <v>0.3</v>
      </c>
      <c r="F85" s="61">
        <f>SUM(F86)</f>
        <v>0.3</v>
      </c>
      <c r="G85" s="61" t="e">
        <f>SUM(G86)</f>
        <v>#REF!</v>
      </c>
      <c r="H85" s="24"/>
      <c r="J85" s="73" t="e">
        <f t="shared" si="1"/>
        <v>#REF!</v>
      </c>
    </row>
    <row r="86" spans="1:10" ht="15.95" customHeight="1">
      <c r="A86" s="309"/>
      <c r="B86" s="310" t="s">
        <v>63</v>
      </c>
      <c r="C86" s="310"/>
      <c r="D86" s="310"/>
      <c r="E86" s="108">
        <v>0.3</v>
      </c>
      <c r="F86" s="27">
        <v>0.3</v>
      </c>
      <c r="G86" s="27" t="e">
        <f>#REF!</f>
        <v>#REF!</v>
      </c>
      <c r="H86" s="25"/>
      <c r="J86" s="73" t="e">
        <f t="shared" si="1"/>
        <v>#REF!</v>
      </c>
    </row>
    <row r="87" spans="1:10" ht="15.95" customHeight="1">
      <c r="A87" s="67"/>
      <c r="B87" s="68"/>
      <c r="C87" s="68"/>
      <c r="D87" s="68"/>
      <c r="E87" s="68"/>
      <c r="F87" s="87"/>
      <c r="G87" s="87"/>
      <c r="H87" s="68"/>
    </row>
    <row r="88" spans="1:10" ht="15.95" customHeight="1">
      <c r="A88" s="67"/>
      <c r="B88" s="68"/>
      <c r="C88" s="68"/>
      <c r="D88" s="68"/>
      <c r="E88" s="68"/>
      <c r="F88" s="87"/>
      <c r="G88" s="87"/>
      <c r="H88" s="68"/>
    </row>
    <row r="89" spans="1:10" ht="15.95" customHeight="1">
      <c r="A89" s="68"/>
      <c r="B89" s="68"/>
      <c r="C89" s="68"/>
      <c r="D89" s="68"/>
      <c r="E89" s="68"/>
      <c r="F89" s="87"/>
      <c r="G89" s="87"/>
      <c r="H89" s="68"/>
    </row>
    <row r="90" spans="1:10" ht="15.95" customHeight="1">
      <c r="A90" s="68"/>
      <c r="B90" s="68"/>
      <c r="C90" s="68"/>
      <c r="D90" s="68"/>
      <c r="E90" s="68"/>
      <c r="F90" s="87"/>
      <c r="G90" s="87"/>
      <c r="H90" s="68"/>
    </row>
    <row r="91" spans="1:10" ht="15.95" customHeight="1">
      <c r="A91" s="68"/>
      <c r="B91" s="68"/>
      <c r="C91" s="68"/>
      <c r="D91" s="68"/>
      <c r="E91" s="68"/>
      <c r="F91" s="87"/>
      <c r="G91" s="87"/>
      <c r="H91" s="68"/>
    </row>
    <row r="92" spans="1:10" ht="15.95" customHeight="1">
      <c r="A92" s="68"/>
      <c r="B92" s="68"/>
      <c r="C92" s="68"/>
      <c r="D92" s="68"/>
      <c r="E92" s="68"/>
      <c r="F92" s="87"/>
      <c r="G92" s="87"/>
      <c r="H92" s="68"/>
    </row>
    <row r="93" spans="1:10" ht="15.95" customHeight="1">
      <c r="A93" s="68"/>
      <c r="B93" s="68"/>
      <c r="C93" s="68"/>
      <c r="D93" s="68"/>
      <c r="E93" s="68"/>
      <c r="F93" s="87"/>
      <c r="G93" s="87"/>
      <c r="H93" s="68"/>
    </row>
    <row r="94" spans="1:10" ht="15.95" customHeight="1">
      <c r="A94" s="68"/>
      <c r="B94" s="68"/>
      <c r="C94" s="68"/>
      <c r="D94" s="68"/>
      <c r="E94" s="68"/>
      <c r="F94" s="87"/>
      <c r="G94" s="87"/>
      <c r="H94" s="68"/>
    </row>
    <row r="95" spans="1:10" ht="15.95" customHeight="1">
      <c r="A95" s="68"/>
      <c r="B95" s="68"/>
      <c r="C95" s="68"/>
      <c r="D95" s="68"/>
      <c r="E95" s="68"/>
      <c r="F95" s="87"/>
      <c r="G95" s="87"/>
      <c r="H95" s="68"/>
    </row>
    <row r="96" spans="1:10" ht="15.95" customHeight="1">
      <c r="A96" s="68"/>
      <c r="B96" s="68"/>
      <c r="C96" s="68"/>
      <c r="D96" s="68"/>
      <c r="E96" s="68"/>
      <c r="F96" s="87"/>
      <c r="G96" s="87"/>
      <c r="H96" s="68"/>
    </row>
  </sheetData>
  <mergeCells count="58">
    <mergeCell ref="A1:H1"/>
    <mergeCell ref="A2:D3"/>
    <mergeCell ref="E2:E3"/>
    <mergeCell ref="F2:G2"/>
    <mergeCell ref="H2:H3"/>
    <mergeCell ref="A4:D4"/>
    <mergeCell ref="A5:D5"/>
    <mergeCell ref="A6:D6"/>
    <mergeCell ref="A7:D7"/>
    <mergeCell ref="A8:D8"/>
    <mergeCell ref="A9:D9"/>
    <mergeCell ref="A10:A67"/>
    <mergeCell ref="B10:D10"/>
    <mergeCell ref="B11:C14"/>
    <mergeCell ref="B15:B39"/>
    <mergeCell ref="C15:D15"/>
    <mergeCell ref="C16:C19"/>
    <mergeCell ref="C20:C23"/>
    <mergeCell ref="C24:C27"/>
    <mergeCell ref="C28:C31"/>
    <mergeCell ref="C32:C35"/>
    <mergeCell ref="C36:C39"/>
    <mergeCell ref="B40:B64"/>
    <mergeCell ref="C40:D40"/>
    <mergeCell ref="C41:C44"/>
    <mergeCell ref="C45:C48"/>
    <mergeCell ref="C49:C52"/>
    <mergeCell ref="C53:C56"/>
    <mergeCell ref="C57:C60"/>
    <mergeCell ref="C61:C64"/>
    <mergeCell ref="B65:D65"/>
    <mergeCell ref="B66:D66"/>
    <mergeCell ref="B67:C67"/>
    <mergeCell ref="A68:A71"/>
    <mergeCell ref="B68:D68"/>
    <mergeCell ref="B69:D69"/>
    <mergeCell ref="B70:D70"/>
    <mergeCell ref="B71:D71"/>
    <mergeCell ref="A72:A77"/>
    <mergeCell ref="B72:D72"/>
    <mergeCell ref="B73:B76"/>
    <mergeCell ref="C73:D73"/>
    <mergeCell ref="C74:D74"/>
    <mergeCell ref="C75:D75"/>
    <mergeCell ref="C76:D76"/>
    <mergeCell ref="B77:D77"/>
    <mergeCell ref="A85:A86"/>
    <mergeCell ref="B85:D85"/>
    <mergeCell ref="B86:D86"/>
    <mergeCell ref="A78:A81"/>
    <mergeCell ref="B78:D78"/>
    <mergeCell ref="B79:D79"/>
    <mergeCell ref="B80:D80"/>
    <mergeCell ref="B81:D81"/>
    <mergeCell ref="A82:A84"/>
    <mergeCell ref="B82:D82"/>
    <mergeCell ref="B83:D83"/>
    <mergeCell ref="B84:D84"/>
  </mergeCells>
  <phoneticPr fontId="37" type="noConversion"/>
  <printOptions horizontalCentered="1"/>
  <pageMargins left="0.51181102362204722" right="0.51181102362204722" top="0.78740157480314965" bottom="0.78740157480314965" header="0.31496062992125984" footer="0.31496062992125984"/>
  <pageSetup paperSize="9" scale="61" orientation="portrait" horizontalDpi="180" verticalDpi="180" r:id="rId1"/>
  <rowBreaks count="1" manualBreakCount="1">
    <brk id="67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6</vt:i4>
      </vt:variant>
      <vt:variant>
        <vt:lpstr>이름이 지정된 범위</vt:lpstr>
      </vt:variant>
      <vt:variant>
        <vt:i4>6</vt:i4>
      </vt:variant>
    </vt:vector>
  </HeadingPairs>
  <TitlesOfParts>
    <vt:vector size="12" baseType="lpstr">
      <vt:lpstr>5. 업무중첩도</vt:lpstr>
      <vt:lpstr>사책능력평가 집계 (점수)</vt:lpstr>
      <vt:lpstr>간지</vt:lpstr>
      <vt:lpstr>01</vt:lpstr>
      <vt:lpstr>없음</vt:lpstr>
      <vt:lpstr>비교표(자기평가)(한종엔)</vt:lpstr>
      <vt:lpstr>'01'!Print_Area</vt:lpstr>
      <vt:lpstr>'5. 업무중첩도'!Print_Area</vt:lpstr>
      <vt:lpstr>'비교표(자기평가)(한종엔)'!Print_Area</vt:lpstr>
      <vt:lpstr>'사책능력평가 집계 (점수)'!Print_Area</vt:lpstr>
      <vt:lpstr>'01'!Print_Titles</vt:lpstr>
      <vt:lpstr>'비교표(자기평가)(한종엔)'!Print_Titles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상하수도부</dc:creator>
  <cp:lastModifiedBy>USER</cp:lastModifiedBy>
  <cp:lastPrinted>2019-09-19T00:21:35Z</cp:lastPrinted>
  <dcterms:created xsi:type="dcterms:W3CDTF">2008-05-24T13:30:30Z</dcterms:created>
  <dcterms:modified xsi:type="dcterms:W3CDTF">2020-04-03T04:32:05Z</dcterms:modified>
</cp:coreProperties>
</file>